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7\Resumo Imprensa e Publicação Mural\"/>
    </mc:Choice>
  </mc:AlternateContent>
  <bookViews>
    <workbookView xWindow="0" yWindow="0" windowWidth="20490" windowHeight="7755" tabRatio="884"/>
  </bookViews>
  <sheets>
    <sheet name="RESUMO - DESPESA" sheetId="2" r:id="rId1"/>
    <sheet name="MATERIAIS" sheetId="1" r:id="rId2"/>
    <sheet name="XEROX" sheetId="4" r:id="rId3"/>
    <sheet name="CORRESPONDÊNCIA" sheetId="5" r:id="rId4"/>
    <sheet name="AUTOMÓVEL" sheetId="3" r:id="rId5"/>
    <sheet name="BALANCETE" sheetId="7" r:id="rId6"/>
  </sheets>
  <definedNames>
    <definedName name="_xlnm.Print_Area" localSheetId="0">'RESUMO - DESPESA'!$A$1:$M$21</definedName>
  </definedNames>
  <calcPr calcId="152511"/>
</workbook>
</file>

<file path=xl/calcChain.xml><?xml version="1.0" encoding="utf-8"?>
<calcChain xmlns="http://schemas.openxmlformats.org/spreadsheetml/2006/main">
  <c r="F29" i="4" l="1"/>
  <c r="F23" i="4"/>
  <c r="F21" i="4"/>
  <c r="F20" i="4" l="1"/>
  <c r="F28" i="4"/>
  <c r="J29" i="4" l="1"/>
  <c r="F22" i="4"/>
  <c r="F27" i="4"/>
  <c r="F12" i="4"/>
  <c r="F10" i="4"/>
  <c r="F19" i="4"/>
  <c r="F14" i="4"/>
  <c r="F17" i="4"/>
  <c r="A244" i="3" l="1"/>
  <c r="A229" i="1" l="1"/>
  <c r="A226" i="1"/>
  <c r="A236" i="1"/>
  <c r="A235" i="1"/>
  <c r="A234" i="1"/>
  <c r="A233" i="1"/>
  <c r="A232" i="1"/>
  <c r="A231" i="1"/>
  <c r="A230" i="1"/>
  <c r="A227" i="1"/>
  <c r="A253" i="3" l="1"/>
  <c r="A14" i="4"/>
  <c r="A17" i="4"/>
  <c r="A10" i="4"/>
  <c r="A15" i="4"/>
  <c r="A16" i="4"/>
  <c r="A18" i="4"/>
  <c r="A19" i="4"/>
  <c r="A20" i="4"/>
  <c r="A13" i="4"/>
  <c r="A92" i="1"/>
  <c r="A75" i="1"/>
  <c r="D75" i="1"/>
  <c r="D56" i="1"/>
  <c r="A56" i="1"/>
  <c r="D39" i="1"/>
  <c r="A39" i="1"/>
  <c r="D20" i="1"/>
  <c r="D3" i="1"/>
  <c r="A20" i="1"/>
  <c r="A3" i="1"/>
  <c r="B4" i="7"/>
  <c r="C4" i="7"/>
  <c r="A29" i="4" l="1"/>
  <c r="O4" i="7" l="1"/>
  <c r="N4" i="7"/>
  <c r="U68" i="7"/>
  <c r="T68" i="7"/>
  <c r="U36" i="7"/>
  <c r="T36" i="7"/>
  <c r="R68" i="7"/>
  <c r="Q68" i="7"/>
  <c r="R36" i="7"/>
  <c r="Q36" i="7"/>
  <c r="U4" i="7"/>
  <c r="T4" i="7"/>
  <c r="C123" i="3"/>
  <c r="O68" i="7" l="1"/>
  <c r="N68" i="7"/>
  <c r="O36" i="7"/>
  <c r="N36" i="7"/>
  <c r="L21" i="2" l="1"/>
  <c r="J21" i="2"/>
  <c r="I21" i="2"/>
  <c r="H21" i="2"/>
  <c r="E21" i="2"/>
  <c r="D21" i="2"/>
  <c r="X4" i="7" l="1"/>
  <c r="W4" i="7"/>
  <c r="F4" i="7" l="1"/>
  <c r="E4" i="7"/>
  <c r="L68" i="7" l="1"/>
  <c r="K68" i="7"/>
  <c r="L36" i="7"/>
  <c r="K36" i="7"/>
  <c r="L4" i="7"/>
  <c r="K4" i="7"/>
  <c r="I68" i="7"/>
  <c r="H68" i="7"/>
  <c r="I36" i="7"/>
  <c r="H36" i="7"/>
  <c r="I4" i="7"/>
  <c r="H4" i="7"/>
  <c r="F68" i="7"/>
  <c r="E68" i="7"/>
  <c r="C68" i="7"/>
  <c r="B68" i="7"/>
  <c r="F36" i="7"/>
  <c r="E36" i="7"/>
  <c r="C36" i="7"/>
  <c r="B36" i="7"/>
  <c r="F161" i="3" l="1"/>
  <c r="G161" i="3"/>
  <c r="J33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F33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A22" i="3"/>
  <c r="A3" i="3"/>
  <c r="A30" i="4"/>
  <c r="E178" i="1"/>
  <c r="H43" i="5"/>
  <c r="B12" i="7"/>
  <c r="E12" i="7"/>
  <c r="H12" i="7"/>
  <c r="K12" i="7"/>
  <c r="N12" i="7"/>
  <c r="Q12" i="7"/>
  <c r="T12" i="7"/>
  <c r="W12" i="7"/>
  <c r="B13" i="7"/>
  <c r="E13" i="7"/>
  <c r="H13" i="7"/>
  <c r="K13" i="7"/>
  <c r="N13" i="7"/>
  <c r="Q13" i="7"/>
  <c r="T13" i="7"/>
  <c r="W13" i="7"/>
  <c r="B16" i="7"/>
  <c r="E16" i="7"/>
  <c r="H16" i="7"/>
  <c r="K16" i="7"/>
  <c r="N16" i="7"/>
  <c r="Q16" i="7"/>
  <c r="T16" i="7"/>
  <c r="W16" i="7"/>
  <c r="B17" i="7"/>
  <c r="E17" i="7"/>
  <c r="H17" i="7"/>
  <c r="K17" i="7"/>
  <c r="N17" i="7"/>
  <c r="Q17" i="7"/>
  <c r="T17" i="7"/>
  <c r="W17" i="7"/>
  <c r="B18" i="7"/>
  <c r="E18" i="7"/>
  <c r="H18" i="7"/>
  <c r="K18" i="7"/>
  <c r="N18" i="7"/>
  <c r="Q18" i="7"/>
  <c r="T18" i="7"/>
  <c r="W18" i="7"/>
  <c r="B20" i="7"/>
  <c r="E20" i="7"/>
  <c r="H20" i="7"/>
  <c r="K20" i="7"/>
  <c r="M20" i="7"/>
  <c r="P20" i="7" s="1"/>
  <c r="S20" i="7" s="1"/>
  <c r="V20" i="7" s="1"/>
  <c r="N20" i="7"/>
  <c r="Q20" i="7"/>
  <c r="T20" i="7"/>
  <c r="W20" i="7"/>
  <c r="S38" i="7"/>
  <c r="B44" i="7"/>
  <c r="E44" i="7"/>
  <c r="H44" i="7"/>
  <c r="K44" i="7"/>
  <c r="N44" i="7"/>
  <c r="Q44" i="7"/>
  <c r="T44" i="7"/>
  <c r="B45" i="7"/>
  <c r="E45" i="7"/>
  <c r="H45" i="7"/>
  <c r="K45" i="7"/>
  <c r="N45" i="7"/>
  <c r="Q45" i="7"/>
  <c r="T45" i="7"/>
  <c r="B48" i="7"/>
  <c r="E48" i="7"/>
  <c r="H48" i="7"/>
  <c r="K48" i="7"/>
  <c r="N48" i="7"/>
  <c r="Q48" i="7"/>
  <c r="T48" i="7"/>
  <c r="B49" i="7"/>
  <c r="E49" i="7"/>
  <c r="H49" i="7"/>
  <c r="K49" i="7"/>
  <c r="N49" i="7"/>
  <c r="Q49" i="7"/>
  <c r="T49" i="7"/>
  <c r="B50" i="7"/>
  <c r="E50" i="7"/>
  <c r="H50" i="7"/>
  <c r="K50" i="7"/>
  <c r="N50" i="7"/>
  <c r="Q50" i="7"/>
  <c r="T50" i="7"/>
  <c r="A52" i="7"/>
  <c r="B52" i="7"/>
  <c r="E52" i="7"/>
  <c r="H52" i="7"/>
  <c r="K52" i="7"/>
  <c r="N52" i="7"/>
  <c r="Q52" i="7"/>
  <c r="S52" i="7"/>
  <c r="T52" i="7"/>
  <c r="B76" i="7"/>
  <c r="E76" i="7"/>
  <c r="H76" i="7"/>
  <c r="K76" i="7"/>
  <c r="N76" i="7"/>
  <c r="Q76" i="7"/>
  <c r="T76" i="7"/>
  <c r="B77" i="7"/>
  <c r="E77" i="7"/>
  <c r="H77" i="7"/>
  <c r="K77" i="7"/>
  <c r="N77" i="7"/>
  <c r="Q77" i="7"/>
  <c r="T77" i="7"/>
  <c r="B80" i="7"/>
  <c r="E80" i="7"/>
  <c r="H80" i="7"/>
  <c r="K80" i="7"/>
  <c r="N80" i="7"/>
  <c r="Q80" i="7"/>
  <c r="T80" i="7"/>
  <c r="B81" i="7"/>
  <c r="E81" i="7"/>
  <c r="H81" i="7"/>
  <c r="K81" i="7"/>
  <c r="N81" i="7"/>
  <c r="Q81" i="7"/>
  <c r="T81" i="7"/>
  <c r="B82" i="7"/>
  <c r="E82" i="7"/>
  <c r="H82" i="7"/>
  <c r="K82" i="7"/>
  <c r="N82" i="7"/>
  <c r="Q82" i="7"/>
  <c r="T82" i="7"/>
  <c r="B84" i="7"/>
  <c r="E84" i="7"/>
  <c r="H84" i="7"/>
  <c r="K84" i="7"/>
  <c r="N84" i="7"/>
  <c r="Q84" i="7"/>
  <c r="S84" i="7"/>
  <c r="T84" i="7"/>
  <c r="I216" i="3"/>
  <c r="F5" i="3"/>
  <c r="G5" i="3"/>
  <c r="D6" i="3"/>
  <c r="H6" i="3"/>
  <c r="I6" i="3" s="1"/>
  <c r="C7" i="3"/>
  <c r="H67" i="3" s="1"/>
  <c r="I67" i="3" s="1"/>
  <c r="B18" i="3"/>
  <c r="C244" i="3" s="1"/>
  <c r="G18" i="3"/>
  <c r="C245" i="3" s="1"/>
  <c r="A24" i="3"/>
  <c r="B24" i="3"/>
  <c r="F24" i="3"/>
  <c r="G24" i="3"/>
  <c r="C25" i="3"/>
  <c r="D25" i="3" s="1"/>
  <c r="H25" i="3"/>
  <c r="I25" i="3" s="1"/>
  <c r="B37" i="3"/>
  <c r="C246" i="3" s="1"/>
  <c r="G37" i="3"/>
  <c r="C247" i="3" s="1"/>
  <c r="A44" i="3"/>
  <c r="F200" i="3" s="1"/>
  <c r="B44" i="3"/>
  <c r="B200" i="3" s="1"/>
  <c r="F44" i="3"/>
  <c r="G44" i="3"/>
  <c r="C45" i="3"/>
  <c r="C219" i="3" s="1"/>
  <c r="D219" i="3" s="1"/>
  <c r="H45" i="3"/>
  <c r="I45" i="3" s="1"/>
  <c r="B57" i="3"/>
  <c r="C248" i="3" s="1"/>
  <c r="G57" i="3"/>
  <c r="C249" i="3" s="1"/>
  <c r="A65" i="3"/>
  <c r="B65" i="3"/>
  <c r="F65" i="3"/>
  <c r="G65" i="3"/>
  <c r="C66" i="3"/>
  <c r="D66" i="3" s="1"/>
  <c r="H66" i="3"/>
  <c r="I66" i="3" s="1"/>
  <c r="B78" i="3"/>
  <c r="C250" i="3" s="1"/>
  <c r="G78" i="3"/>
  <c r="C251" i="3" s="1"/>
  <c r="A83" i="3"/>
  <c r="B83" i="3"/>
  <c r="F83" i="3"/>
  <c r="G83" i="3"/>
  <c r="C84" i="3"/>
  <c r="D84" i="3" s="1"/>
  <c r="H84" i="3"/>
  <c r="I84" i="3" s="1"/>
  <c r="B96" i="3"/>
  <c r="C252" i="3" s="1"/>
  <c r="G96" i="3"/>
  <c r="C253" i="3" s="1"/>
  <c r="A103" i="3"/>
  <c r="B103" i="3"/>
  <c r="F103" i="3"/>
  <c r="C104" i="3"/>
  <c r="D104" i="3" s="1"/>
  <c r="H104" i="3"/>
  <c r="I104" i="3" s="1"/>
  <c r="B116" i="3"/>
  <c r="C254" i="3" s="1"/>
  <c r="G116" i="3"/>
  <c r="C255" i="3" s="1"/>
  <c r="A122" i="3"/>
  <c r="B122" i="3"/>
  <c r="F122" i="3"/>
  <c r="G122" i="3"/>
  <c r="D123" i="3"/>
  <c r="H123" i="3"/>
  <c r="I123" i="3" s="1"/>
  <c r="B135" i="3"/>
  <c r="C256" i="3" s="1"/>
  <c r="G135" i="3"/>
  <c r="C257" i="3" s="1"/>
  <c r="A141" i="3"/>
  <c r="B141" i="3"/>
  <c r="F141" i="3"/>
  <c r="G141" i="3"/>
  <c r="C142" i="3"/>
  <c r="D142" i="3" s="1"/>
  <c r="H142" i="3"/>
  <c r="I142" i="3" s="1"/>
  <c r="B154" i="3"/>
  <c r="C258" i="3" s="1"/>
  <c r="G154" i="3"/>
  <c r="C259" i="3" s="1"/>
  <c r="A161" i="3"/>
  <c r="B161" i="3"/>
  <c r="C162" i="3"/>
  <c r="D162" i="3" s="1"/>
  <c r="H162" i="3"/>
  <c r="I162" i="3" s="1"/>
  <c r="B174" i="3"/>
  <c r="C260" i="3" s="1"/>
  <c r="G174" i="3"/>
  <c r="C261" i="3" s="1"/>
  <c r="A181" i="3"/>
  <c r="B181" i="3"/>
  <c r="F181" i="3"/>
  <c r="G181" i="3"/>
  <c r="C182" i="3"/>
  <c r="D182" i="3" s="1"/>
  <c r="H182" i="3"/>
  <c r="I182" i="3" s="1"/>
  <c r="B194" i="3"/>
  <c r="C262" i="3" s="1"/>
  <c r="G194" i="3"/>
  <c r="C263" i="3" s="1"/>
  <c r="B213" i="3"/>
  <c r="C264" i="3" s="1"/>
  <c r="G213" i="3"/>
  <c r="C265" i="3" s="1"/>
  <c r="H219" i="3"/>
  <c r="I219" i="3" s="1"/>
  <c r="B231" i="3"/>
  <c r="C266" i="3" s="1"/>
  <c r="G231" i="3"/>
  <c r="C240" i="3"/>
  <c r="A6" i="7"/>
  <c r="A245" i="3"/>
  <c r="A38" i="7" s="1"/>
  <c r="A246" i="3"/>
  <c r="A70" i="7" s="1"/>
  <c r="A247" i="3"/>
  <c r="D6" i="7" s="1"/>
  <c r="A248" i="3"/>
  <c r="D38" i="7" s="1"/>
  <c r="A249" i="3"/>
  <c r="D70" i="7" s="1"/>
  <c r="A250" i="3"/>
  <c r="G6" i="7" s="1"/>
  <c r="A251" i="3"/>
  <c r="G38" i="7" s="1"/>
  <c r="A252" i="3"/>
  <c r="G70" i="7" s="1"/>
  <c r="J6" i="7"/>
  <c r="A254" i="3"/>
  <c r="J38" i="7" s="1"/>
  <c r="A255" i="3"/>
  <c r="A256" i="3"/>
  <c r="A257" i="3"/>
  <c r="A258" i="3"/>
  <c r="A259" i="3"/>
  <c r="A260" i="3"/>
  <c r="A261" i="3"/>
  <c r="F159" i="3" s="1"/>
  <c r="A262" i="3"/>
  <c r="S6" i="7" s="1"/>
  <c r="A263" i="3"/>
  <c r="F179" i="3" s="1"/>
  <c r="A264" i="3"/>
  <c r="A198" i="3" s="1"/>
  <c r="A265" i="3"/>
  <c r="F198" i="3" s="1"/>
  <c r="C267" i="3"/>
  <c r="K5" i="5"/>
  <c r="K18" i="5" s="1"/>
  <c r="E6" i="5"/>
  <c r="K6" i="5"/>
  <c r="E7" i="5"/>
  <c r="K7" i="5"/>
  <c r="E8" i="5"/>
  <c r="K8" i="5"/>
  <c r="E9" i="5"/>
  <c r="K9" i="5"/>
  <c r="E10" i="5"/>
  <c r="K10" i="5"/>
  <c r="E11" i="5"/>
  <c r="K11" i="5"/>
  <c r="E12" i="5"/>
  <c r="K12" i="5"/>
  <c r="E19" i="5"/>
  <c r="K19" i="5"/>
  <c r="E20" i="5"/>
  <c r="K20" i="5"/>
  <c r="E21" i="5"/>
  <c r="K21" i="5"/>
  <c r="E22" i="5"/>
  <c r="K22" i="5"/>
  <c r="E23" i="5"/>
  <c r="K23" i="5"/>
  <c r="E24" i="5"/>
  <c r="K24" i="5"/>
  <c r="E25" i="5"/>
  <c r="K25" i="5"/>
  <c r="E32" i="5"/>
  <c r="K32" i="5"/>
  <c r="E33" i="5"/>
  <c r="K33" i="5"/>
  <c r="E34" i="5"/>
  <c r="K34" i="5"/>
  <c r="E35" i="5"/>
  <c r="K35" i="5"/>
  <c r="E36" i="5"/>
  <c r="K36" i="5"/>
  <c r="E37" i="5"/>
  <c r="K37" i="5"/>
  <c r="E38" i="5"/>
  <c r="K38" i="5"/>
  <c r="E47" i="5"/>
  <c r="K47" i="5"/>
  <c r="E48" i="5"/>
  <c r="K48" i="5"/>
  <c r="K54" i="5" s="1"/>
  <c r="D181" i="5" s="1"/>
  <c r="G15" i="2" s="1"/>
  <c r="E49" i="5"/>
  <c r="K49" i="5"/>
  <c r="E50" i="5"/>
  <c r="K50" i="5"/>
  <c r="E51" i="5"/>
  <c r="K51" i="5"/>
  <c r="E52" i="5"/>
  <c r="K52" i="5"/>
  <c r="E53" i="5"/>
  <c r="K53" i="5"/>
  <c r="E60" i="5"/>
  <c r="K60" i="5"/>
  <c r="E61" i="5"/>
  <c r="K61" i="5"/>
  <c r="E62" i="5"/>
  <c r="K62" i="5"/>
  <c r="E63" i="5"/>
  <c r="K63" i="5"/>
  <c r="E64" i="5"/>
  <c r="K64" i="5"/>
  <c r="E65" i="5"/>
  <c r="K65" i="5"/>
  <c r="E66" i="5"/>
  <c r="K66" i="5"/>
  <c r="E73" i="5"/>
  <c r="K73" i="5"/>
  <c r="E74" i="5"/>
  <c r="K74" i="5"/>
  <c r="E75" i="5"/>
  <c r="K75" i="5"/>
  <c r="E76" i="5"/>
  <c r="K76" i="5"/>
  <c r="E77" i="5"/>
  <c r="K77" i="5"/>
  <c r="E78" i="5"/>
  <c r="K78" i="5"/>
  <c r="E79" i="5"/>
  <c r="K79" i="5"/>
  <c r="A84" i="5"/>
  <c r="G84" i="5" s="1"/>
  <c r="G97" i="5" s="1"/>
  <c r="G110" i="5" s="1"/>
  <c r="E88" i="5"/>
  <c r="K88" i="5"/>
  <c r="E89" i="5"/>
  <c r="K89" i="5"/>
  <c r="E90" i="5"/>
  <c r="K90" i="5"/>
  <c r="E91" i="5"/>
  <c r="K91" i="5"/>
  <c r="E92" i="5"/>
  <c r="K92" i="5"/>
  <c r="E93" i="5"/>
  <c r="K93" i="5"/>
  <c r="E94" i="5"/>
  <c r="K94" i="5"/>
  <c r="E101" i="5"/>
  <c r="K101" i="5"/>
  <c r="E102" i="5"/>
  <c r="K102" i="5"/>
  <c r="E103" i="5"/>
  <c r="K103" i="5"/>
  <c r="E104" i="5"/>
  <c r="K104" i="5"/>
  <c r="E105" i="5"/>
  <c r="K105" i="5"/>
  <c r="E106" i="5"/>
  <c r="K106" i="5"/>
  <c r="E107" i="5"/>
  <c r="K107" i="5"/>
  <c r="E114" i="5"/>
  <c r="K114" i="5"/>
  <c r="E115" i="5"/>
  <c r="K115" i="5"/>
  <c r="E116" i="5"/>
  <c r="K116" i="5"/>
  <c r="E117" i="5"/>
  <c r="K117" i="5"/>
  <c r="E118" i="5"/>
  <c r="K118" i="5"/>
  <c r="E119" i="5"/>
  <c r="K119" i="5"/>
  <c r="E120" i="5"/>
  <c r="K120" i="5"/>
  <c r="B125" i="5"/>
  <c r="H125" i="5"/>
  <c r="A193" i="5" s="1"/>
  <c r="E129" i="5"/>
  <c r="K129" i="5"/>
  <c r="E130" i="5"/>
  <c r="K130" i="5"/>
  <c r="E131" i="5"/>
  <c r="K131" i="5"/>
  <c r="E132" i="5"/>
  <c r="K132" i="5"/>
  <c r="E133" i="5"/>
  <c r="K133" i="5"/>
  <c r="E134" i="5"/>
  <c r="K134" i="5"/>
  <c r="E135" i="5"/>
  <c r="K135" i="5"/>
  <c r="G139" i="5"/>
  <c r="E143" i="5"/>
  <c r="K143" i="5"/>
  <c r="E144" i="5"/>
  <c r="K144" i="5"/>
  <c r="E145" i="5"/>
  <c r="K145" i="5"/>
  <c r="E146" i="5"/>
  <c r="K146" i="5"/>
  <c r="E147" i="5"/>
  <c r="K147" i="5"/>
  <c r="E148" i="5"/>
  <c r="K148" i="5"/>
  <c r="E149" i="5"/>
  <c r="K149" i="5"/>
  <c r="D169" i="5"/>
  <c r="A174" i="5"/>
  <c r="A175" i="5"/>
  <c r="A176" i="5"/>
  <c r="A177" i="5"/>
  <c r="F22" i="3" s="1"/>
  <c r="A178" i="5"/>
  <c r="A179" i="5"/>
  <c r="A180" i="5"/>
  <c r="A181" i="5"/>
  <c r="A182" i="5"/>
  <c r="A183" i="5"/>
  <c r="A184" i="5"/>
  <c r="A185" i="5"/>
  <c r="F101" i="3" s="1"/>
  <c r="A186" i="5"/>
  <c r="A120" i="3" s="1"/>
  <c r="A187" i="5"/>
  <c r="F120" i="3" s="1"/>
  <c r="A188" i="5"/>
  <c r="A139" i="3" s="1"/>
  <c r="A189" i="5"/>
  <c r="F139" i="3" s="1"/>
  <c r="A190" i="5"/>
  <c r="A159" i="3" s="1"/>
  <c r="A191" i="5"/>
  <c r="H110" i="5" s="1"/>
  <c r="A192" i="5"/>
  <c r="A194" i="5"/>
  <c r="B139" i="5" s="1"/>
  <c r="A195" i="5"/>
  <c r="H139" i="5" s="1"/>
  <c r="B2" i="5"/>
  <c r="D10" i="4"/>
  <c r="A11" i="4"/>
  <c r="H2" i="5" s="1"/>
  <c r="D11" i="4"/>
  <c r="A12" i="4"/>
  <c r="B15" i="5" s="1"/>
  <c r="D12" i="4"/>
  <c r="H15" i="5"/>
  <c r="D13" i="4"/>
  <c r="B28" i="5"/>
  <c r="D14" i="4"/>
  <c r="H28" i="5"/>
  <c r="D15" i="4"/>
  <c r="B43" i="5"/>
  <c r="D16" i="4"/>
  <c r="D17" i="4"/>
  <c r="B56" i="5"/>
  <c r="D18" i="4"/>
  <c r="H56" i="5"/>
  <c r="D19" i="4"/>
  <c r="B69" i="5"/>
  <c r="D20" i="4"/>
  <c r="A21" i="4"/>
  <c r="H69" i="5" s="1"/>
  <c r="D21" i="4"/>
  <c r="A22" i="4"/>
  <c r="B84" i="5" s="1"/>
  <c r="D22" i="4"/>
  <c r="A23" i="4"/>
  <c r="H84" i="5" s="1"/>
  <c r="D23" i="4"/>
  <c r="A24" i="4"/>
  <c r="B97" i="5" s="1"/>
  <c r="D24" i="4"/>
  <c r="A25" i="4"/>
  <c r="H97" i="5" s="1"/>
  <c r="D25" i="4"/>
  <c r="A26" i="4"/>
  <c r="B110" i="5" s="1"/>
  <c r="D26" i="4"/>
  <c r="A27" i="4"/>
  <c r="D27" i="4"/>
  <c r="A28" i="4"/>
  <c r="D28" i="4"/>
  <c r="D29" i="4"/>
  <c r="D30" i="4"/>
  <c r="A31" i="4"/>
  <c r="D31" i="4"/>
  <c r="B33" i="4"/>
  <c r="B3" i="1"/>
  <c r="F3" i="3"/>
  <c r="B16" i="1"/>
  <c r="E16" i="1"/>
  <c r="B33" i="1"/>
  <c r="E33" i="1"/>
  <c r="B52" i="1"/>
  <c r="E52" i="1"/>
  <c r="B69" i="1"/>
  <c r="E69" i="1"/>
  <c r="B88" i="1"/>
  <c r="E88" i="1"/>
  <c r="D92" i="1"/>
  <c r="J70" i="7" s="1"/>
  <c r="B106" i="1"/>
  <c r="E106" i="1"/>
  <c r="A112" i="1"/>
  <c r="M6" i="7" s="1"/>
  <c r="D112" i="1"/>
  <c r="M38" i="7" s="1"/>
  <c r="B125" i="1"/>
  <c r="E125" i="1"/>
  <c r="A129" i="1"/>
  <c r="M70" i="7" s="1"/>
  <c r="D129" i="1"/>
  <c r="P6" i="7" s="1"/>
  <c r="B142" i="1"/>
  <c r="E142" i="1"/>
  <c r="A148" i="1"/>
  <c r="P38" i="7" s="1"/>
  <c r="D148" i="1"/>
  <c r="B161" i="1"/>
  <c r="E161" i="1"/>
  <c r="A165" i="1"/>
  <c r="D165" i="1"/>
  <c r="B178" i="1"/>
  <c r="B244" i="1" s="1"/>
  <c r="A184" i="1"/>
  <c r="D184" i="1"/>
  <c r="B197" i="1"/>
  <c r="E197" i="1"/>
  <c r="B214" i="1"/>
  <c r="E214" i="1"/>
  <c r="A228" i="1"/>
  <c r="A237" i="1"/>
  <c r="A238" i="1"/>
  <c r="A239" i="1"/>
  <c r="A240" i="1"/>
  <c r="A241" i="1"/>
  <c r="A242" i="1"/>
  <c r="A243" i="1"/>
  <c r="A244" i="1"/>
  <c r="A245" i="1"/>
  <c r="A246" i="1"/>
  <c r="S70" i="7" s="1"/>
  <c r="A247" i="1"/>
  <c r="V6" i="7" s="1"/>
  <c r="E18" i="5"/>
  <c r="K31" i="5"/>
  <c r="E31" i="5" s="1"/>
  <c r="E46" i="5"/>
  <c r="E59" i="5" s="1"/>
  <c r="E72" i="5" s="1"/>
  <c r="E87" i="5" s="1"/>
  <c r="E100" i="5" s="1"/>
  <c r="E113" i="5" s="1"/>
  <c r="C85" i="3" l="1"/>
  <c r="D85" i="3" s="1"/>
  <c r="F218" i="3"/>
  <c r="G200" i="3"/>
  <c r="H183" i="3"/>
  <c r="I183" i="3" s="1"/>
  <c r="G218" i="3"/>
  <c r="A218" i="3"/>
  <c r="A200" i="3"/>
  <c r="H163" i="3"/>
  <c r="I163" i="3" s="1"/>
  <c r="C143" i="3"/>
  <c r="D143" i="3" s="1"/>
  <c r="T11" i="7"/>
  <c r="B247" i="1"/>
  <c r="B240" i="1"/>
  <c r="B233" i="1"/>
  <c r="C15" i="2" s="1"/>
  <c r="B227" i="1"/>
  <c r="C9" i="2" s="1"/>
  <c r="B243" i="1"/>
  <c r="C19" i="2" s="1"/>
  <c r="Q75" i="7" s="1"/>
  <c r="B241" i="1"/>
  <c r="B239" i="1"/>
  <c r="B237" i="1"/>
  <c r="B234" i="1"/>
  <c r="C16" i="2" s="1"/>
  <c r="H75" i="7" s="1"/>
  <c r="B230" i="1"/>
  <c r="C12" i="2" s="1"/>
  <c r="B238" i="1"/>
  <c r="B246" i="1"/>
  <c r="B232" i="1"/>
  <c r="C14" i="2" s="1"/>
  <c r="H11" i="7" s="1"/>
  <c r="B228" i="1"/>
  <c r="C10" i="2" s="1"/>
  <c r="B75" i="7" s="1"/>
  <c r="B226" i="1"/>
  <c r="C8" i="2" s="1"/>
  <c r="B11" i="7" s="1"/>
  <c r="B242" i="1"/>
  <c r="B236" i="1"/>
  <c r="C18" i="2" s="1"/>
  <c r="K43" i="7" s="1"/>
  <c r="B229" i="1"/>
  <c r="C11" i="2" s="1"/>
  <c r="E11" i="7" s="1"/>
  <c r="B235" i="1"/>
  <c r="B231" i="1"/>
  <c r="C13" i="2" s="1"/>
  <c r="H201" i="3"/>
  <c r="I201" i="3" s="1"/>
  <c r="E80" i="5"/>
  <c r="D184" i="5" s="1"/>
  <c r="E26" i="5"/>
  <c r="D176" i="5" s="1"/>
  <c r="D45" i="3"/>
  <c r="A97" i="5"/>
  <c r="A110" i="5" s="1"/>
  <c r="A125" i="5" s="1"/>
  <c r="W11" i="7"/>
  <c r="E150" i="5"/>
  <c r="D194" i="5" s="1"/>
  <c r="T79" i="7" s="1"/>
  <c r="K136" i="5"/>
  <c r="C201" i="3"/>
  <c r="D201" i="3" s="1"/>
  <c r="C8" i="3"/>
  <c r="H68" i="3" s="1"/>
  <c r="I68" i="3" s="1"/>
  <c r="C124" i="3"/>
  <c r="D124" i="3" s="1"/>
  <c r="D193" i="5"/>
  <c r="T47" i="7" s="1"/>
  <c r="H7" i="3"/>
  <c r="I7" i="3" s="1"/>
  <c r="C105" i="3"/>
  <c r="D105" i="3" s="1"/>
  <c r="H46" i="3"/>
  <c r="I46" i="3" s="1"/>
  <c r="H26" i="3"/>
  <c r="I26" i="3" s="1"/>
  <c r="D33" i="4"/>
  <c r="K150" i="5"/>
  <c r="D195" i="5" s="1"/>
  <c r="E121" i="5"/>
  <c r="D190" i="5" s="1"/>
  <c r="K26" i="5"/>
  <c r="D177" i="5" s="1"/>
  <c r="H143" i="3"/>
  <c r="I143" i="3" s="1"/>
  <c r="H85" i="3"/>
  <c r="I85" i="3" s="1"/>
  <c r="D7" i="3"/>
  <c r="H124" i="3"/>
  <c r="I124" i="3" s="1"/>
  <c r="K13" i="5"/>
  <c r="D175" i="5" s="1"/>
  <c r="G9" i="2" s="1"/>
  <c r="C183" i="3"/>
  <c r="D183" i="3" s="1"/>
  <c r="C163" i="3"/>
  <c r="D163" i="3" s="1"/>
  <c r="C46" i="3"/>
  <c r="H220" i="3" s="1"/>
  <c r="I220" i="3" s="1"/>
  <c r="C67" i="3"/>
  <c r="D67" i="3" s="1"/>
  <c r="K108" i="5"/>
  <c r="D189" i="5" s="1"/>
  <c r="Q15" i="7" s="1"/>
  <c r="H105" i="3"/>
  <c r="I105" i="3" s="1"/>
  <c r="C26" i="3"/>
  <c r="D26" i="3" s="1"/>
  <c r="E67" i="5"/>
  <c r="D182" i="5" s="1"/>
  <c r="K67" i="5"/>
  <c r="D183" i="5" s="1"/>
  <c r="D22" i="3"/>
  <c r="I22" i="3"/>
  <c r="I139" i="3"/>
  <c r="E136" i="5"/>
  <c r="D192" i="5" s="1"/>
  <c r="E108" i="5"/>
  <c r="D188" i="5" s="1"/>
  <c r="I159" i="3"/>
  <c r="D120" i="3"/>
  <c r="D198" i="3"/>
  <c r="D42" i="3"/>
  <c r="D139" i="3"/>
  <c r="I3" i="3"/>
  <c r="I179" i="3"/>
  <c r="E39" i="5"/>
  <c r="D178" i="5" s="1"/>
  <c r="G12" i="2" s="1"/>
  <c r="N28" i="4"/>
  <c r="E54" i="5"/>
  <c r="D180" i="5" s="1"/>
  <c r="G14" i="2" s="1"/>
  <c r="A179" i="3"/>
  <c r="N14" i="4"/>
  <c r="N10" i="4"/>
  <c r="F8" i="2" s="1"/>
  <c r="N30" i="4"/>
  <c r="E95" i="5"/>
  <c r="D186" i="5" s="1"/>
  <c r="N17" i="4"/>
  <c r="F15" i="2" s="1"/>
  <c r="N12" i="4"/>
  <c r="D179" i="3"/>
  <c r="I81" i="3"/>
  <c r="I198" i="3"/>
  <c r="D159" i="3"/>
  <c r="D63" i="3"/>
  <c r="D81" i="3"/>
  <c r="D101" i="3"/>
  <c r="D216" i="3"/>
  <c r="I120" i="3"/>
  <c r="I63" i="3"/>
  <c r="I42" i="3"/>
  <c r="N21" i="4"/>
  <c r="N31" i="4"/>
  <c r="N24" i="4"/>
  <c r="N26" i="4"/>
  <c r="N19" i="4"/>
  <c r="F17" i="2" s="1"/>
  <c r="N15" i="4"/>
  <c r="N13" i="4"/>
  <c r="N11" i="4"/>
  <c r="N22" i="4"/>
  <c r="N25" i="4"/>
  <c r="N29" i="4"/>
  <c r="N27" i="4"/>
  <c r="F19" i="2" s="1"/>
  <c r="N20" i="4"/>
  <c r="F18" i="2" s="1"/>
  <c r="N18" i="4"/>
  <c r="F16" i="2" s="1"/>
  <c r="N16" i="4"/>
  <c r="F14" i="2" s="1"/>
  <c r="N23" i="4"/>
  <c r="H33" i="4"/>
  <c r="L33" i="4"/>
  <c r="H47" i="7"/>
  <c r="E3" i="1"/>
  <c r="E20" i="1"/>
  <c r="K95" i="5"/>
  <c r="D187" i="5" s="1"/>
  <c r="K121" i="5"/>
  <c r="D191" i="5" s="1"/>
  <c r="G19" i="2" s="1"/>
  <c r="E13" i="5"/>
  <c r="D174" i="5" s="1"/>
  <c r="G8" i="2" s="1"/>
  <c r="K46" i="5"/>
  <c r="K59" i="5" s="1"/>
  <c r="K72" i="5" s="1"/>
  <c r="K87" i="5" s="1"/>
  <c r="K100" i="5" s="1"/>
  <c r="K113" i="5" s="1"/>
  <c r="K128" i="5" s="1"/>
  <c r="K142" i="5" s="1"/>
  <c r="K80" i="5"/>
  <c r="D185" i="5" s="1"/>
  <c r="B218" i="3"/>
  <c r="B245" i="1"/>
  <c r="T43" i="7" s="1"/>
  <c r="K39" i="5"/>
  <c r="D179" i="5" s="1"/>
  <c r="G13" i="2" s="1"/>
  <c r="E39" i="1"/>
  <c r="B20" i="1"/>
  <c r="B39" i="1"/>
  <c r="B56" i="1" s="1"/>
  <c r="B75" i="1" s="1"/>
  <c r="C269" i="3"/>
  <c r="K15" i="7" l="1"/>
  <c r="G17" i="2"/>
  <c r="E15" i="7"/>
  <c r="G11" i="2"/>
  <c r="B79" i="7"/>
  <c r="G10" i="2"/>
  <c r="C47" i="3"/>
  <c r="D47" i="3" s="1"/>
  <c r="H106" i="3"/>
  <c r="I106" i="3" s="1"/>
  <c r="C68" i="3"/>
  <c r="D68" i="3" s="1"/>
  <c r="C27" i="3"/>
  <c r="D27" i="3" s="1"/>
  <c r="H47" i="3"/>
  <c r="I47" i="3" s="1"/>
  <c r="C9" i="3"/>
  <c r="C185" i="3" s="1"/>
  <c r="D185" i="3" s="1"/>
  <c r="C86" i="3"/>
  <c r="D86" i="3" s="1"/>
  <c r="C184" i="3"/>
  <c r="D184" i="3" s="1"/>
  <c r="H144" i="3"/>
  <c r="I144" i="3" s="1"/>
  <c r="G16" i="2"/>
  <c r="W14" i="7"/>
  <c r="N79" i="7"/>
  <c r="N47" i="7"/>
  <c r="K79" i="7"/>
  <c r="K47" i="7"/>
  <c r="G18" i="2"/>
  <c r="F10" i="2"/>
  <c r="F12" i="2"/>
  <c r="F13" i="2"/>
  <c r="F11" i="2"/>
  <c r="F9" i="2"/>
  <c r="C17" i="2"/>
  <c r="C21" i="2" s="1"/>
  <c r="T78" i="7"/>
  <c r="T46" i="7"/>
  <c r="T14" i="7"/>
  <c r="Q78" i="7"/>
  <c r="Q46" i="7"/>
  <c r="Q14" i="7"/>
  <c r="N78" i="7"/>
  <c r="N46" i="7"/>
  <c r="N14" i="7"/>
  <c r="K78" i="7"/>
  <c r="K46" i="7"/>
  <c r="K14" i="7"/>
  <c r="H46" i="7"/>
  <c r="H14" i="7"/>
  <c r="T75" i="7"/>
  <c r="E43" i="7"/>
  <c r="K75" i="7"/>
  <c r="Q11" i="7"/>
  <c r="B43" i="7"/>
  <c r="N75" i="7"/>
  <c r="H164" i="3"/>
  <c r="I164" i="3" s="1"/>
  <c r="H86" i="3"/>
  <c r="I86" i="3" s="1"/>
  <c r="H184" i="3"/>
  <c r="I184" i="3" s="1"/>
  <c r="C106" i="3"/>
  <c r="D106" i="3" s="1"/>
  <c r="D8" i="3"/>
  <c r="H8" i="3"/>
  <c r="I8" i="3" s="1"/>
  <c r="E75" i="7"/>
  <c r="B249" i="1"/>
  <c r="H27" i="3"/>
  <c r="I27" i="3" s="1"/>
  <c r="C125" i="3"/>
  <c r="D125" i="3" s="1"/>
  <c r="C144" i="3"/>
  <c r="D144" i="3" s="1"/>
  <c r="H125" i="3"/>
  <c r="I125" i="3" s="1"/>
  <c r="C164" i="3"/>
  <c r="D164" i="3" s="1"/>
  <c r="Q43" i="7"/>
  <c r="N11" i="7"/>
  <c r="N43" i="7"/>
  <c r="H43" i="7"/>
  <c r="B14" i="7"/>
  <c r="N15" i="7"/>
  <c r="B15" i="7"/>
  <c r="E47" i="7"/>
  <c r="W15" i="7"/>
  <c r="E79" i="7"/>
  <c r="Q47" i="7"/>
  <c r="C220" i="3"/>
  <c r="D220" i="3" s="1"/>
  <c r="C202" i="3"/>
  <c r="D202" i="3" s="1"/>
  <c r="H202" i="3"/>
  <c r="I202" i="3" s="1"/>
  <c r="D46" i="3"/>
  <c r="B47" i="7"/>
  <c r="T15" i="7"/>
  <c r="H15" i="7"/>
  <c r="N33" i="4"/>
  <c r="E156" i="5"/>
  <c r="E142" i="5" s="1"/>
  <c r="K156" i="5"/>
  <c r="H69" i="3"/>
  <c r="I69" i="3" s="1"/>
  <c r="C145" i="3"/>
  <c r="D145" i="3" s="1"/>
  <c r="D199" i="5"/>
  <c r="E56" i="1"/>
  <c r="C203" i="3" l="1"/>
  <c r="D203" i="3" s="1"/>
  <c r="H145" i="3"/>
  <c r="I145" i="3" s="1"/>
  <c r="C221" i="3"/>
  <c r="D221" i="3" s="1"/>
  <c r="H221" i="3"/>
  <c r="I221" i="3" s="1"/>
  <c r="H9" i="3"/>
  <c r="I9" i="3" s="1"/>
  <c r="H203" i="3"/>
  <c r="I203" i="3" s="1"/>
  <c r="H165" i="3"/>
  <c r="I165" i="3" s="1"/>
  <c r="H107" i="3"/>
  <c r="I107" i="3" s="1"/>
  <c r="C87" i="3"/>
  <c r="D87" i="3" s="1"/>
  <c r="C107" i="3"/>
  <c r="D107" i="3" s="1"/>
  <c r="D9" i="3"/>
  <c r="C126" i="3"/>
  <c r="D126" i="3" s="1"/>
  <c r="H185" i="3"/>
  <c r="I185" i="3" s="1"/>
  <c r="H28" i="3"/>
  <c r="I28" i="3" s="1"/>
  <c r="C28" i="3"/>
  <c r="D28" i="3" s="1"/>
  <c r="C165" i="3"/>
  <c r="D165" i="3" s="1"/>
  <c r="H87" i="3"/>
  <c r="I87" i="3" s="1"/>
  <c r="C48" i="3"/>
  <c r="C204" i="3" s="1"/>
  <c r="D204" i="3" s="1"/>
  <c r="H48" i="3"/>
  <c r="I48" i="3" s="1"/>
  <c r="C10" i="3"/>
  <c r="C127" i="3" s="1"/>
  <c r="D127" i="3" s="1"/>
  <c r="C69" i="3"/>
  <c r="D69" i="3" s="1"/>
  <c r="H126" i="3"/>
  <c r="I126" i="3" s="1"/>
  <c r="H79" i="7"/>
  <c r="K11" i="7"/>
  <c r="G21" i="2"/>
  <c r="B78" i="7"/>
  <c r="E46" i="7"/>
  <c r="E78" i="7"/>
  <c r="E14" i="7"/>
  <c r="F21" i="2"/>
  <c r="B46" i="7"/>
  <c r="H78" i="7"/>
  <c r="Q79" i="7"/>
  <c r="H88" i="3"/>
  <c r="I88" i="3" s="1"/>
  <c r="C186" i="3"/>
  <c r="D186" i="3" s="1"/>
  <c r="C11" i="3"/>
  <c r="H49" i="3"/>
  <c r="I49" i="3" s="1"/>
  <c r="C166" i="3"/>
  <c r="D166" i="3" s="1"/>
  <c r="H186" i="3"/>
  <c r="I186" i="3" s="1"/>
  <c r="B92" i="1"/>
  <c r="E75" i="1"/>
  <c r="C29" i="3" l="1"/>
  <c r="D29" i="3" s="1"/>
  <c r="H70" i="3"/>
  <c r="I70" i="3" s="1"/>
  <c r="H146" i="3"/>
  <c r="I146" i="3" s="1"/>
  <c r="C70" i="3"/>
  <c r="D70" i="3" s="1"/>
  <c r="H127" i="3"/>
  <c r="I127" i="3" s="1"/>
  <c r="C88" i="3"/>
  <c r="D88" i="3" s="1"/>
  <c r="H10" i="3"/>
  <c r="I10" i="3" s="1"/>
  <c r="H222" i="3"/>
  <c r="I222" i="3" s="1"/>
  <c r="C222" i="3"/>
  <c r="D222" i="3" s="1"/>
  <c r="D48" i="3"/>
  <c r="H204" i="3"/>
  <c r="I204" i="3" s="1"/>
  <c r="C49" i="3"/>
  <c r="H205" i="3" s="1"/>
  <c r="I205" i="3" s="1"/>
  <c r="C146" i="3"/>
  <c r="D146" i="3" s="1"/>
  <c r="D10" i="3"/>
  <c r="H166" i="3"/>
  <c r="I166" i="3" s="1"/>
  <c r="C108" i="3"/>
  <c r="D108" i="3" s="1"/>
  <c r="H29" i="3"/>
  <c r="I29" i="3" s="1"/>
  <c r="H108" i="3"/>
  <c r="I108" i="3" s="1"/>
  <c r="H30" i="3"/>
  <c r="I30" i="3" s="1"/>
  <c r="C71" i="3"/>
  <c r="D71" i="3" s="1"/>
  <c r="C109" i="3"/>
  <c r="D109" i="3" s="1"/>
  <c r="H109" i="3"/>
  <c r="I109" i="3" s="1"/>
  <c r="H167" i="3"/>
  <c r="I167" i="3" s="1"/>
  <c r="H89" i="3"/>
  <c r="I89" i="3" s="1"/>
  <c r="D11" i="3"/>
  <c r="H11" i="3"/>
  <c r="I11" i="3" s="1"/>
  <c r="H147" i="3"/>
  <c r="I147" i="3" s="1"/>
  <c r="H71" i="3"/>
  <c r="I71" i="3" s="1"/>
  <c r="C12" i="3"/>
  <c r="C187" i="3"/>
  <c r="D187" i="3" s="1"/>
  <c r="H128" i="3"/>
  <c r="I128" i="3" s="1"/>
  <c r="C30" i="3"/>
  <c r="D30" i="3" s="1"/>
  <c r="C89" i="3"/>
  <c r="D89" i="3" s="1"/>
  <c r="C147" i="3"/>
  <c r="D147" i="3" s="1"/>
  <c r="C167" i="3"/>
  <c r="D167" i="3" s="1"/>
  <c r="C128" i="3"/>
  <c r="D128" i="3" s="1"/>
  <c r="C50" i="3"/>
  <c r="H187" i="3"/>
  <c r="I187" i="3" s="1"/>
  <c r="H50" i="3"/>
  <c r="I50" i="3" s="1"/>
  <c r="E92" i="1"/>
  <c r="B112" i="1"/>
  <c r="C223" i="3" l="1"/>
  <c r="D223" i="3" s="1"/>
  <c r="D49" i="3"/>
  <c r="C205" i="3"/>
  <c r="D205" i="3" s="1"/>
  <c r="H223" i="3"/>
  <c r="I223" i="3" s="1"/>
  <c r="C206" i="3"/>
  <c r="D206" i="3" s="1"/>
  <c r="C224" i="3"/>
  <c r="D224" i="3" s="1"/>
  <c r="D50" i="3"/>
  <c r="H224" i="3"/>
  <c r="I224" i="3" s="1"/>
  <c r="H206" i="3"/>
  <c r="I206" i="3" s="1"/>
  <c r="H31" i="3"/>
  <c r="I31" i="3" s="1"/>
  <c r="C72" i="3"/>
  <c r="D72" i="3" s="1"/>
  <c r="C110" i="3"/>
  <c r="D110" i="3" s="1"/>
  <c r="D12" i="3"/>
  <c r="C51" i="3"/>
  <c r="H12" i="3"/>
  <c r="I12" i="3" s="1"/>
  <c r="C13" i="3"/>
  <c r="H168" i="3"/>
  <c r="I168" i="3" s="1"/>
  <c r="C129" i="3"/>
  <c r="D129" i="3" s="1"/>
  <c r="H129" i="3"/>
  <c r="I129" i="3" s="1"/>
  <c r="H72" i="3"/>
  <c r="I72" i="3" s="1"/>
  <c r="H90" i="3"/>
  <c r="I90" i="3" s="1"/>
  <c r="C148" i="3"/>
  <c r="D148" i="3" s="1"/>
  <c r="C90" i="3"/>
  <c r="D90" i="3" s="1"/>
  <c r="H110" i="3"/>
  <c r="I110" i="3" s="1"/>
  <c r="H188" i="3"/>
  <c r="I188" i="3" s="1"/>
  <c r="C168" i="3"/>
  <c r="D168" i="3" s="1"/>
  <c r="C188" i="3"/>
  <c r="D188" i="3" s="1"/>
  <c r="H51" i="3"/>
  <c r="I51" i="3" s="1"/>
  <c r="C31" i="3"/>
  <c r="D31" i="3" s="1"/>
  <c r="H148" i="3"/>
  <c r="I148" i="3" s="1"/>
  <c r="B129" i="1"/>
  <c r="E112" i="1"/>
  <c r="H32" i="3" l="1"/>
  <c r="I32" i="3" s="1"/>
  <c r="C73" i="3"/>
  <c r="D73" i="3" s="1"/>
  <c r="C111" i="3"/>
  <c r="D111" i="3" s="1"/>
  <c r="C130" i="3"/>
  <c r="D130" i="3" s="1"/>
  <c r="H169" i="3"/>
  <c r="I169" i="3" s="1"/>
  <c r="C14" i="3"/>
  <c r="C169" i="3"/>
  <c r="D169" i="3" s="1"/>
  <c r="H13" i="3"/>
  <c r="I13" i="3" s="1"/>
  <c r="H149" i="3"/>
  <c r="I149" i="3" s="1"/>
  <c r="C149" i="3"/>
  <c r="D149" i="3" s="1"/>
  <c r="D13" i="3"/>
  <c r="H91" i="3"/>
  <c r="I91" i="3" s="1"/>
  <c r="H130" i="3"/>
  <c r="I130" i="3" s="1"/>
  <c r="C32" i="3"/>
  <c r="D32" i="3" s="1"/>
  <c r="H73" i="3"/>
  <c r="I73" i="3" s="1"/>
  <c r="C91" i="3"/>
  <c r="D91" i="3" s="1"/>
  <c r="C52" i="3"/>
  <c r="C189" i="3"/>
  <c r="D189" i="3" s="1"/>
  <c r="H52" i="3"/>
  <c r="I52" i="3" s="1"/>
  <c r="H111" i="3"/>
  <c r="I111" i="3" s="1"/>
  <c r="H189" i="3"/>
  <c r="I189" i="3" s="1"/>
  <c r="H225" i="3"/>
  <c r="I225" i="3" s="1"/>
  <c r="C207" i="3"/>
  <c r="D207" i="3" s="1"/>
  <c r="H207" i="3"/>
  <c r="I207" i="3" s="1"/>
  <c r="C225" i="3"/>
  <c r="D225" i="3" s="1"/>
  <c r="D51" i="3"/>
  <c r="E129" i="1"/>
  <c r="B148" i="1"/>
  <c r="H226" i="3" l="1"/>
  <c r="I226" i="3" s="1"/>
  <c r="C226" i="3"/>
  <c r="D226" i="3" s="1"/>
  <c r="D52" i="3"/>
  <c r="H208" i="3"/>
  <c r="I208" i="3" s="1"/>
  <c r="C208" i="3"/>
  <c r="D208" i="3" s="1"/>
  <c r="H33" i="3"/>
  <c r="I33" i="3" s="1"/>
  <c r="C74" i="3"/>
  <c r="D74" i="3" s="1"/>
  <c r="C112" i="3"/>
  <c r="D112" i="3" s="1"/>
  <c r="D14" i="3"/>
  <c r="C53" i="3"/>
  <c r="H14" i="3"/>
  <c r="I14" i="3" s="1"/>
  <c r="C15" i="3"/>
  <c r="H170" i="3"/>
  <c r="I170" i="3" s="1"/>
  <c r="C150" i="3"/>
  <c r="D150" i="3" s="1"/>
  <c r="H92" i="3"/>
  <c r="I92" i="3" s="1"/>
  <c r="H131" i="3"/>
  <c r="I131" i="3" s="1"/>
  <c r="H74" i="3"/>
  <c r="I74" i="3" s="1"/>
  <c r="C190" i="3"/>
  <c r="D190" i="3" s="1"/>
  <c r="C92" i="3"/>
  <c r="D92" i="3" s="1"/>
  <c r="C131" i="3"/>
  <c r="D131" i="3" s="1"/>
  <c r="H190" i="3"/>
  <c r="I190" i="3" s="1"/>
  <c r="C170" i="3"/>
  <c r="D170" i="3" s="1"/>
  <c r="H53" i="3"/>
  <c r="I53" i="3" s="1"/>
  <c r="H150" i="3"/>
  <c r="I150" i="3" s="1"/>
  <c r="C33" i="3"/>
  <c r="D33" i="3" s="1"/>
  <c r="H112" i="3"/>
  <c r="I112" i="3" s="1"/>
  <c r="E148" i="1"/>
  <c r="B165" i="1"/>
  <c r="D53" i="3" l="1"/>
  <c r="C227" i="3"/>
  <c r="D227" i="3" s="1"/>
  <c r="H209" i="3"/>
  <c r="I209" i="3" s="1"/>
  <c r="H227" i="3"/>
  <c r="I227" i="3" s="1"/>
  <c r="C209" i="3"/>
  <c r="D209" i="3" s="1"/>
  <c r="C171" i="3"/>
  <c r="D171" i="3" s="1"/>
  <c r="C54" i="3"/>
  <c r="H54" i="3"/>
  <c r="I54" i="3" s="1"/>
  <c r="C93" i="3"/>
  <c r="D93" i="3" s="1"/>
  <c r="H151" i="3"/>
  <c r="I151" i="3" s="1"/>
  <c r="H191" i="3"/>
  <c r="I191" i="3" s="1"/>
  <c r="C132" i="3"/>
  <c r="D132" i="3" s="1"/>
  <c r="C34" i="3"/>
  <c r="D34" i="3" s="1"/>
  <c r="H75" i="3"/>
  <c r="I75" i="3" s="1"/>
  <c r="H15" i="3"/>
  <c r="I15" i="3" s="1"/>
  <c r="H132" i="3"/>
  <c r="I132" i="3" s="1"/>
  <c r="D15" i="3"/>
  <c r="C191" i="3"/>
  <c r="D191" i="3" s="1"/>
  <c r="C113" i="3"/>
  <c r="D113" i="3" s="1"/>
  <c r="C151" i="3"/>
  <c r="D151" i="3" s="1"/>
  <c r="H93" i="3"/>
  <c r="I93" i="3" s="1"/>
  <c r="H113" i="3"/>
  <c r="I113" i="3" s="1"/>
  <c r="C75" i="3"/>
  <c r="D75" i="3" s="1"/>
  <c r="C16" i="3"/>
  <c r="H34" i="3"/>
  <c r="I34" i="3" s="1"/>
  <c r="H171" i="3"/>
  <c r="I171" i="3" s="1"/>
  <c r="B184" i="1"/>
  <c r="E165" i="1"/>
  <c r="D54" i="3" l="1"/>
  <c r="C210" i="3"/>
  <c r="D210" i="3" s="1"/>
  <c r="H228" i="3"/>
  <c r="I228" i="3" s="1"/>
  <c r="H210" i="3"/>
  <c r="I210" i="3" s="1"/>
  <c r="C228" i="3"/>
  <c r="D228" i="3" s="1"/>
  <c r="C35" i="3"/>
  <c r="D35" i="3" s="1"/>
  <c r="H114" i="3"/>
  <c r="I114" i="3" s="1"/>
  <c r="H94" i="3"/>
  <c r="I94" i="3" s="1"/>
  <c r="H172" i="3"/>
  <c r="I172" i="3" s="1"/>
  <c r="C133" i="3"/>
  <c r="D133" i="3" s="1"/>
  <c r="C152" i="3"/>
  <c r="D152" i="3" s="1"/>
  <c r="H16" i="3"/>
  <c r="I16" i="3" s="1"/>
  <c r="H55" i="3"/>
  <c r="I55" i="3" s="1"/>
  <c r="H133" i="3"/>
  <c r="I133" i="3" s="1"/>
  <c r="C17" i="3"/>
  <c r="C192" i="3"/>
  <c r="D192" i="3" s="1"/>
  <c r="C94" i="3"/>
  <c r="D94" i="3" s="1"/>
  <c r="H152" i="3"/>
  <c r="I152" i="3" s="1"/>
  <c r="C172" i="3"/>
  <c r="D172" i="3" s="1"/>
  <c r="H76" i="3"/>
  <c r="I76" i="3" s="1"/>
  <c r="H192" i="3"/>
  <c r="I192" i="3" s="1"/>
  <c r="C114" i="3"/>
  <c r="D114" i="3" s="1"/>
  <c r="D16" i="3"/>
  <c r="C76" i="3"/>
  <c r="D76" i="3" s="1"/>
  <c r="C55" i="3"/>
  <c r="H35" i="3"/>
  <c r="I35" i="3" s="1"/>
  <c r="E184" i="1"/>
  <c r="E201" i="1" s="1"/>
  <c r="B201" i="1"/>
  <c r="B222" i="1" s="1"/>
  <c r="C77" i="3" l="1"/>
  <c r="D77" i="3" s="1"/>
  <c r="D78" i="3" s="1"/>
  <c r="D250" i="3" s="1"/>
  <c r="K14" i="2" s="1"/>
  <c r="M14" i="2" s="1"/>
  <c r="H173" i="3"/>
  <c r="I173" i="3" s="1"/>
  <c r="I174" i="3" s="1"/>
  <c r="D261" i="3" s="1"/>
  <c r="K19" i="2" s="1"/>
  <c r="M19" i="2" s="1"/>
  <c r="C56" i="3"/>
  <c r="H17" i="3"/>
  <c r="I17" i="3" s="1"/>
  <c r="I18" i="3" s="1"/>
  <c r="D245" i="3" s="1"/>
  <c r="K9" i="2" s="1"/>
  <c r="M9" i="2" s="1"/>
  <c r="C95" i="3"/>
  <c r="D95" i="3" s="1"/>
  <c r="D96" i="3" s="1"/>
  <c r="D252" i="3" s="1"/>
  <c r="K16" i="2" s="1"/>
  <c r="M16" i="2" s="1"/>
  <c r="H193" i="3"/>
  <c r="I193" i="3" s="1"/>
  <c r="I194" i="3" s="1"/>
  <c r="D263" i="3" s="1"/>
  <c r="C173" i="3"/>
  <c r="D173" i="3" s="1"/>
  <c r="D174" i="3" s="1"/>
  <c r="D260" i="3" s="1"/>
  <c r="H115" i="3"/>
  <c r="I115" i="3" s="1"/>
  <c r="I116" i="3" s="1"/>
  <c r="D255" i="3" s="1"/>
  <c r="C193" i="3"/>
  <c r="D193" i="3" s="1"/>
  <c r="D194" i="3" s="1"/>
  <c r="D262" i="3" s="1"/>
  <c r="H36" i="3"/>
  <c r="I36" i="3" s="1"/>
  <c r="I37" i="3" s="1"/>
  <c r="D247" i="3" s="1"/>
  <c r="K11" i="2" s="1"/>
  <c r="M11" i="2" s="1"/>
  <c r="C134" i="3"/>
  <c r="D134" i="3" s="1"/>
  <c r="D135" i="3" s="1"/>
  <c r="D256" i="3" s="1"/>
  <c r="H77" i="3"/>
  <c r="I77" i="3" s="1"/>
  <c r="I78" i="3" s="1"/>
  <c r="D251" i="3" s="1"/>
  <c r="K15" i="2" s="1"/>
  <c r="M15" i="2" s="1"/>
  <c r="H56" i="3"/>
  <c r="I56" i="3" s="1"/>
  <c r="I57" i="3" s="1"/>
  <c r="D249" i="3" s="1"/>
  <c r="K13" i="2" s="1"/>
  <c r="M13" i="2" s="1"/>
  <c r="C153" i="3"/>
  <c r="D153" i="3" s="1"/>
  <c r="D154" i="3" s="1"/>
  <c r="D258" i="3" s="1"/>
  <c r="C36" i="3"/>
  <c r="D36" i="3" s="1"/>
  <c r="D37" i="3" s="1"/>
  <c r="D246" i="3" s="1"/>
  <c r="K10" i="2" s="1"/>
  <c r="M10" i="2" s="1"/>
  <c r="D17" i="3"/>
  <c r="D18" i="3" s="1"/>
  <c r="D244" i="3" s="1"/>
  <c r="K8" i="2" s="1"/>
  <c r="M8" i="2" s="1"/>
  <c r="H134" i="3"/>
  <c r="I134" i="3" s="1"/>
  <c r="I135" i="3" s="1"/>
  <c r="D257" i="3" s="1"/>
  <c r="C115" i="3"/>
  <c r="D115" i="3" s="1"/>
  <c r="D116" i="3" s="1"/>
  <c r="D254" i="3" s="1"/>
  <c r="K18" i="2" s="1"/>
  <c r="M18" i="2" s="1"/>
  <c r="H153" i="3"/>
  <c r="I153" i="3" s="1"/>
  <c r="I154" i="3" s="1"/>
  <c r="D259" i="3" s="1"/>
  <c r="H95" i="3"/>
  <c r="I95" i="3" s="1"/>
  <c r="I96" i="3" s="1"/>
  <c r="D253" i="3" s="1"/>
  <c r="K17" i="2" s="1"/>
  <c r="M17" i="2" s="1"/>
  <c r="D55" i="3"/>
  <c r="H211" i="3"/>
  <c r="I211" i="3" s="1"/>
  <c r="H229" i="3"/>
  <c r="I229" i="3" s="1"/>
  <c r="C211" i="3"/>
  <c r="D211" i="3" s="1"/>
  <c r="C229" i="3"/>
  <c r="D229" i="3" s="1"/>
  <c r="K19" i="7" l="1"/>
  <c r="K27" i="7" s="1"/>
  <c r="Q19" i="7"/>
  <c r="Q27" i="7" s="1"/>
  <c r="B83" i="7"/>
  <c r="B92" i="7" s="1"/>
  <c r="N19" i="7"/>
  <c r="N27" i="7" s="1"/>
  <c r="Q51" i="7"/>
  <c r="Q60" i="7" s="1"/>
  <c r="C230" i="3"/>
  <c r="D230" i="3" s="1"/>
  <c r="D231" i="3" s="1"/>
  <c r="D266" i="3" s="1"/>
  <c r="C212" i="3"/>
  <c r="D212" i="3" s="1"/>
  <c r="D213" i="3" s="1"/>
  <c r="D264" i="3" s="1"/>
  <c r="H212" i="3"/>
  <c r="I212" i="3" s="1"/>
  <c r="I213" i="3" s="1"/>
  <c r="D265" i="3" s="1"/>
  <c r="D56" i="3"/>
  <c r="D57" i="3" s="1"/>
  <c r="D248" i="3" s="1"/>
  <c r="K12" i="2" s="1"/>
  <c r="M12" i="2" s="1"/>
  <c r="H230" i="3"/>
  <c r="I230" i="3" s="1"/>
  <c r="I231" i="3" s="1"/>
  <c r="D267" i="3" s="1"/>
  <c r="H51" i="7"/>
  <c r="H60" i="7" s="1"/>
  <c r="N83" i="7"/>
  <c r="N92" i="7" s="1"/>
  <c r="E19" i="7"/>
  <c r="E27" i="7" s="1"/>
  <c r="T51" i="7"/>
  <c r="T60" i="7" s="1"/>
  <c r="Q83" i="7"/>
  <c r="Q92" i="7" s="1"/>
  <c r="B19" i="7"/>
  <c r="B27" i="7" s="1"/>
  <c r="B51" i="7"/>
  <c r="B60" i="7" s="1"/>
  <c r="K51" i="7"/>
  <c r="K60" i="7" s="1"/>
  <c r="N51" i="7"/>
  <c r="N60" i="7" s="1"/>
  <c r="E83" i="7"/>
  <c r="E92" i="7" s="1"/>
  <c r="T19" i="7"/>
  <c r="T27" i="7" s="1"/>
  <c r="H83" i="7"/>
  <c r="H92" i="7" s="1"/>
  <c r="H19" i="7"/>
  <c r="H27" i="7" s="1"/>
  <c r="K21" i="2" l="1"/>
  <c r="M21" i="2" s="1"/>
  <c r="E51" i="7"/>
  <c r="E60" i="7" s="1"/>
  <c r="K83" i="7"/>
  <c r="K92" i="7" s="1"/>
  <c r="W19" i="7"/>
  <c r="W27" i="7" s="1"/>
  <c r="D269" i="3"/>
  <c r="T83" i="7"/>
  <c r="T92" i="7" s="1"/>
</calcChain>
</file>

<file path=xl/sharedStrings.xml><?xml version="1.0" encoding="utf-8"?>
<sst xmlns="http://schemas.openxmlformats.org/spreadsheetml/2006/main" count="760" uniqueCount="112">
  <si>
    <t>PERÍODO</t>
  </si>
  <si>
    <t>QUANTIDADE</t>
  </si>
  <si>
    <t>PREÇO UNITÁRIO</t>
  </si>
  <si>
    <t>TOTAL</t>
  </si>
  <si>
    <t>TOTAL GERAL</t>
  </si>
  <si>
    <t>TOTAL DO PERÍODO</t>
  </si>
  <si>
    <t>TOTAL /  PERÍODO</t>
  </si>
  <si>
    <t xml:space="preserve">                        RELATÓRIO SIMPLIFICADO POR VEREADOR</t>
  </si>
  <si>
    <t>PERÍODO DE REFERÊNCIA    :</t>
  </si>
  <si>
    <t>VEREADOR / SETOR</t>
  </si>
  <si>
    <t>DIÁRIAS</t>
  </si>
  <si>
    <t>DATA DO DESLOCAMENTO</t>
  </si>
  <si>
    <t>KM RODADO</t>
  </si>
  <si>
    <t>VEREADOR</t>
  </si>
  <si>
    <t>DATA</t>
  </si>
  <si>
    <t>TOTAIS</t>
  </si>
  <si>
    <t xml:space="preserve">SETOR </t>
  </si>
  <si>
    <t>SETOR</t>
  </si>
  <si>
    <t>TOTAL DE CORRESPONDÊNCIA</t>
  </si>
  <si>
    <t>PERÍODO DE REFERÊNCIA</t>
  </si>
  <si>
    <t>TOTAL KM</t>
  </si>
  <si>
    <t xml:space="preserve">                   RELATÓRIO FINAL POR VEREADOR - CORRESPONDÊNCIA</t>
  </si>
  <si>
    <t>Período</t>
  </si>
  <si>
    <t>Material de Expediente</t>
  </si>
  <si>
    <t>Xerox</t>
  </si>
  <si>
    <t>Correspondência</t>
  </si>
  <si>
    <t>Diárias - Gabinete</t>
  </si>
  <si>
    <t>Viagens - Gabinete</t>
  </si>
  <si>
    <t>Automóvel</t>
  </si>
  <si>
    <t>Inscrição Cursos e Palestras - Gabinete</t>
  </si>
  <si>
    <t>Outros</t>
  </si>
  <si>
    <t>Resumo</t>
  </si>
  <si>
    <t>Débitos</t>
  </si>
  <si>
    <t>Débitos no Mês</t>
  </si>
  <si>
    <t xml:space="preserve">                                BALANCETE DOS VEREADORES</t>
  </si>
  <si>
    <t>Conta</t>
  </si>
  <si>
    <t>Telefone Fixo</t>
  </si>
  <si>
    <t>Celular</t>
  </si>
  <si>
    <t>Presidência</t>
  </si>
  <si>
    <t>TOTAL/PERÍODO</t>
  </si>
  <si>
    <t>TIPO</t>
  </si>
  <si>
    <t>VALOR</t>
  </si>
  <si>
    <t xml:space="preserve"> </t>
  </si>
  <si>
    <t>Ademar Winter</t>
  </si>
  <si>
    <t>Natalia Petry</t>
  </si>
  <si>
    <t>Arlindo Rincos</t>
  </si>
  <si>
    <t>Eugênio josé Juraszek</t>
  </si>
  <si>
    <t>Jair Luis Pedri</t>
  </si>
  <si>
    <t>Jeferson Oliveira</t>
  </si>
  <si>
    <t>MODELO ANTIGO DE CUSTO</t>
  </si>
  <si>
    <t>MODELO NOVO DE CUSTO DE CÓPIAS/IMPRESSÃO</t>
  </si>
  <si>
    <t>MONOCOLOR (PRETO)</t>
  </si>
  <si>
    <t>COLORIDO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</si>
  <si>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</si>
  <si>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</si>
  <si>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</si>
  <si>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</si>
  <si>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</si>
  <si>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</si>
  <si>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DESLOCAMENTO AUTOMÓVEL CMJS</t>
  </si>
  <si>
    <t>DESPESAS COM DESLOCAMENTO FORA DO MUNICÍPIO</t>
  </si>
  <si>
    <t>INSCRIÇÕES EM CURSOS E SIMILARES</t>
  </si>
  <si>
    <t xml:space="preserve">    </t>
  </si>
  <si>
    <t>Jocimar Lima</t>
  </si>
  <si>
    <t>Hideraldo Colle</t>
  </si>
  <si>
    <t>José O de Ávila</t>
  </si>
  <si>
    <t>Jõao Alércio Fiamoncini</t>
  </si>
  <si>
    <t>serviços gerais, gasolina, água,...</t>
  </si>
  <si>
    <t>OBS: No controle do mês de dezembro16 tem o cadastro do dia 1 de jan de 2017 (5 km) ADM.</t>
  </si>
  <si>
    <t>1janeiro,2017</t>
  </si>
  <si>
    <t>31 janeiro,2017</t>
  </si>
  <si>
    <t>Marcelindo Gruner</t>
  </si>
  <si>
    <t>Ronaldo de Souza</t>
  </si>
  <si>
    <t>Isair Moser</t>
  </si>
  <si>
    <t>Celestino Klinkoski</t>
  </si>
  <si>
    <t>Pedro Garcia</t>
  </si>
  <si>
    <t xml:space="preserve">Anderson Kassner </t>
  </si>
  <si>
    <t>1048/2017</t>
  </si>
  <si>
    <t>1047/2017</t>
  </si>
  <si>
    <t>1049/2016</t>
  </si>
  <si>
    <t>Jaime Negherbon</t>
  </si>
  <si>
    <t>Jackson Ávila</t>
  </si>
  <si>
    <t>1050/2017</t>
  </si>
  <si>
    <t>1051/2017</t>
  </si>
  <si>
    <t>1052/2017</t>
  </si>
  <si>
    <t>1053/2017</t>
  </si>
  <si>
    <t>1060/2017</t>
  </si>
  <si>
    <t>1061/2017</t>
  </si>
  <si>
    <t>NÚMERO DO ATENDIMENTO</t>
  </si>
  <si>
    <t>1062/2017</t>
  </si>
  <si>
    <t>1064/2017</t>
  </si>
  <si>
    <t>1063/2017</t>
  </si>
  <si>
    <t>1065/2017</t>
  </si>
  <si>
    <t>1066/2017</t>
  </si>
  <si>
    <t>1068/2017</t>
  </si>
  <si>
    <t>1067/2017</t>
  </si>
  <si>
    <t>1069/2017</t>
  </si>
  <si>
    <t>1071/2017</t>
  </si>
  <si>
    <t>1072/2017</t>
  </si>
  <si>
    <t>1074/2017</t>
  </si>
  <si>
    <t>1076/2017</t>
  </si>
  <si>
    <t>sedex c/AR</t>
  </si>
  <si>
    <t>1080/2017</t>
  </si>
  <si>
    <t>1079/2017</t>
  </si>
  <si>
    <t>1082/2017</t>
  </si>
  <si>
    <t>1083/2017</t>
  </si>
  <si>
    <t>1077/2017</t>
  </si>
  <si>
    <t>1084/17</t>
  </si>
  <si>
    <t>1088/2017</t>
  </si>
  <si>
    <t>1089/2017</t>
  </si>
  <si>
    <t>1093/2017</t>
  </si>
  <si>
    <t>RESUMO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</si>
</sst>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R$ &quot;* #,##0.00_);_(&quot;R$ &quot;* \(#,##0.00\);_(&quot;R$ &quot;* &quot;-&quot;??_);_(@_)"/>
    <numFmt numFmtId="165" formatCode="mmmm\-yy"/>
    <numFmt numFmtId="166" formatCode="[$-416]mmmm\-yy;@"/>
    <numFmt numFmtId="167" formatCode="[$-416]d\ \ mmmm\,\ yyyy;@"/>
    <numFmt numFmtId="168" formatCode="[$-416]d\-mmm;@"/>
    <numFmt numFmtId="169" formatCode="_(&quot;R$ &quot;* #,##0.000_);_(&quot;R$ &quot;* \(#,##0.000\);_(&quot;R$ &quot;* &quot;-&quot;??_);_(@_)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indexed="17"/>
      <name val="Arial"/>
      <family val="2"/>
    </font>
    <font>
      <b/>
      <i/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6">
    <xf numFmtId="0" fontId="0" fillId="0" borderId="0" xfId="0"/>
    <xf numFmtId="164" fontId="13" fillId="2" borderId="3" xfId="1" applyFont="1" applyFill="1" applyBorder="1" applyProtection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164" fontId="13" fillId="2" borderId="2" xfId="1" applyFont="1" applyFill="1" applyBorder="1" applyAlignment="1" applyProtection="1">
      <alignment horizontal="left"/>
      <protection locked="0"/>
    </xf>
    <xf numFmtId="164" fontId="13" fillId="2" borderId="7" xfId="1" applyFont="1" applyFill="1" applyBorder="1" applyAlignment="1" applyProtection="1">
      <alignment horizontal="left"/>
      <protection locked="0"/>
    </xf>
    <xf numFmtId="164" fontId="13" fillId="2" borderId="3" xfId="1" applyFont="1" applyFill="1" applyBorder="1" applyAlignment="1" applyProtection="1">
      <alignment horizontal="left"/>
      <protection locked="0"/>
    </xf>
    <xf numFmtId="164" fontId="13" fillId="0" borderId="2" xfId="1" applyFont="1" applyFill="1" applyBorder="1" applyAlignment="1" applyProtection="1">
      <alignment horizontal="left"/>
      <protection locked="0"/>
    </xf>
    <xf numFmtId="164" fontId="13" fillId="0" borderId="7" xfId="1" applyFont="1" applyBorder="1" applyAlignment="1" applyProtection="1">
      <protection locked="0"/>
    </xf>
    <xf numFmtId="164" fontId="13" fillId="0" borderId="3" xfId="1" applyFont="1" applyBorder="1" applyAlignment="1" applyProtection="1">
      <protection locked="0"/>
    </xf>
    <xf numFmtId="164" fontId="13" fillId="0" borderId="2" xfId="1" applyFont="1" applyBorder="1" applyAlignment="1" applyProtection="1">
      <alignment horizontal="left"/>
      <protection locked="0"/>
    </xf>
    <xf numFmtId="164" fontId="13" fillId="0" borderId="7" xfId="1" applyFont="1" applyBorder="1" applyAlignment="1" applyProtection="1">
      <alignment horizontal="left"/>
      <protection locked="0"/>
    </xf>
    <xf numFmtId="164" fontId="13" fillId="0" borderId="3" xfId="1" applyFont="1" applyBorder="1" applyAlignment="1" applyProtection="1">
      <alignment horizontal="left"/>
      <protection locked="0"/>
    </xf>
    <xf numFmtId="0" fontId="13" fillId="0" borderId="12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Protection="1">
      <protection locked="0"/>
    </xf>
    <xf numFmtId="0" fontId="18" fillId="4" borderId="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164" fontId="13" fillId="2" borderId="2" xfId="1" applyFont="1" applyFill="1" applyBorder="1" applyProtection="1"/>
    <xf numFmtId="164" fontId="13" fillId="4" borderId="2" xfId="1" applyFont="1" applyFill="1" applyBorder="1" applyProtection="1"/>
    <xf numFmtId="164" fontId="13" fillId="0" borderId="2" xfId="1" applyFont="1" applyFill="1" applyBorder="1" applyProtection="1"/>
    <xf numFmtId="164" fontId="19" fillId="4" borderId="6" xfId="0" applyNumberFormat="1" applyFont="1" applyFill="1" applyBorder="1" applyProtection="1"/>
    <xf numFmtId="164" fontId="19" fillId="4" borderId="2" xfId="1" applyFont="1" applyFill="1" applyBorder="1" applyProtection="1"/>
    <xf numFmtId="164" fontId="19" fillId="4" borderId="2" xfId="1" applyFont="1" applyFill="1" applyBorder="1" applyAlignment="1" applyProtection="1">
      <alignment horizontal="center"/>
    </xf>
    <xf numFmtId="164" fontId="19" fillId="4" borderId="6" xfId="1" applyFont="1" applyFill="1" applyBorder="1" applyProtection="1"/>
    <xf numFmtId="164" fontId="19" fillId="4" borderId="2" xfId="0" applyNumberFormat="1" applyFont="1" applyFill="1" applyBorder="1" applyProtection="1"/>
    <xf numFmtId="0" fontId="3" fillId="0" borderId="6" xfId="0" applyFont="1" applyBorder="1" applyAlignment="1" applyProtection="1">
      <alignment horizontal="center"/>
      <protection locked="0"/>
    </xf>
    <xf numFmtId="166" fontId="3" fillId="0" borderId="7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165" fontId="3" fillId="0" borderId="7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164" fontId="2" fillId="0" borderId="2" xfId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4" fontId="4" fillId="0" borderId="0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164" fontId="16" fillId="0" borderId="2" xfId="1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164" fontId="17" fillId="0" borderId="0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5" fillId="0" borderId="0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7" fillId="4" borderId="15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9" fillId="4" borderId="6" xfId="0" applyFont="1" applyFill="1" applyBorder="1" applyProtection="1">
      <protection locked="0"/>
    </xf>
    <xf numFmtId="0" fontId="0" fillId="0" borderId="0" xfId="0" applyProtection="1"/>
    <xf numFmtId="164" fontId="17" fillId="0" borderId="2" xfId="1" applyFont="1" applyBorder="1" applyAlignment="1" applyProtection="1">
      <alignment horizontal="center"/>
    </xf>
    <xf numFmtId="164" fontId="5" fillId="0" borderId="2" xfId="1" applyFont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0" borderId="3" xfId="0" applyBorder="1" applyProtection="1">
      <protection locked="0"/>
    </xf>
    <xf numFmtId="165" fontId="10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1" applyFont="1" applyProtection="1">
      <protection locked="0"/>
    </xf>
    <xf numFmtId="164" fontId="2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10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11" xfId="1" applyFont="1" applyBorder="1" applyAlignment="1" applyProtection="1">
      <alignment horizontal="center"/>
      <protection locked="0"/>
    </xf>
    <xf numFmtId="164" fontId="2" fillId="0" borderId="4" xfId="1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64" fontId="2" fillId="0" borderId="4" xfId="1" applyFont="1" applyFill="1" applyBorder="1" applyAlignment="1" applyProtection="1">
      <alignment horizontal="center"/>
      <protection locked="0"/>
    </xf>
    <xf numFmtId="16" fontId="2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" xfId="0" applyFont="1" applyBorder="1" applyProtection="1">
      <protection locked="0"/>
    </xf>
    <xf numFmtId="164" fontId="14" fillId="0" borderId="4" xfId="1" applyFont="1" applyBorder="1" applyProtection="1">
      <protection locked="0"/>
    </xf>
    <xf numFmtId="164" fontId="2" fillId="0" borderId="8" xfId="1" applyFont="1" applyFill="1" applyBorder="1" applyAlignment="1" applyProtection="1">
      <alignment horizontal="center"/>
      <protection locked="0"/>
    </xf>
    <xf numFmtId="0" fontId="14" fillId="0" borderId="20" xfId="0" applyFont="1" applyBorder="1" applyProtection="1">
      <protection locked="0"/>
    </xf>
    <xf numFmtId="164" fontId="14" fillId="0" borderId="0" xfId="1" applyFont="1" applyProtection="1">
      <protection locked="0"/>
    </xf>
    <xf numFmtId="16" fontId="2" fillId="0" borderId="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16" fontId="2" fillId="0" borderId="4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" fontId="2" fillId="0" borderId="4" xfId="0" applyNumberFormat="1" applyFont="1" applyBorder="1" applyAlignment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168" fontId="2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164" fontId="14" fillId="0" borderId="10" xfId="1" applyFont="1" applyBorder="1" applyProtection="1">
      <protection locked="0"/>
    </xf>
    <xf numFmtId="164" fontId="14" fillId="0" borderId="19" xfId="1" applyFont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4" fillId="0" borderId="20" xfId="0" applyFont="1" applyFill="1" applyBorder="1" applyProtection="1">
      <protection locked="0"/>
    </xf>
    <xf numFmtId="164" fontId="14" fillId="0" borderId="11" xfId="1" applyFont="1" applyBorder="1" applyProtection="1">
      <protection locked="0"/>
    </xf>
    <xf numFmtId="0" fontId="14" fillId="3" borderId="10" xfId="0" applyFont="1" applyFill="1" applyBorder="1" applyProtection="1">
      <protection locked="0"/>
    </xf>
    <xf numFmtId="0" fontId="14" fillId="3" borderId="20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14" fillId="4" borderId="2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164" fontId="2" fillId="0" borderId="4" xfId="1" applyFont="1" applyBorder="1" applyAlignment="1" applyProtection="1">
      <alignment horizontal="center"/>
    </xf>
    <xf numFmtId="164" fontId="14" fillId="0" borderId="4" xfId="1" applyFont="1" applyBorder="1" applyProtection="1"/>
    <xf numFmtId="164" fontId="2" fillId="0" borderId="4" xfId="1" applyFont="1" applyBorder="1" applyProtection="1"/>
    <xf numFmtId="164" fontId="2" fillId="0" borderId="4" xfId="1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  <protection locked="0"/>
    </xf>
    <xf numFmtId="165" fontId="3" fillId="0" borderId="7" xfId="0" applyNumberFormat="1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164" fontId="11" fillId="0" borderId="0" xfId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5" fontId="3" fillId="0" borderId="7" xfId="0" applyNumberFormat="1" applyFont="1" applyBorder="1" applyProtection="1"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2" fillId="3" borderId="6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16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7" fillId="0" borderId="0" xfId="0" applyFont="1" applyProtection="1"/>
    <xf numFmtId="0" fontId="0" fillId="4" borderId="21" xfId="0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7" xfId="0" applyBorder="1" applyProtection="1"/>
    <xf numFmtId="0" fontId="4" fillId="4" borderId="7" xfId="0" applyFont="1" applyFill="1" applyBorder="1" applyAlignment="1" applyProtection="1">
      <alignment horizontal="center"/>
    </xf>
    <xf numFmtId="164" fontId="2" fillId="0" borderId="2" xfId="1" applyFont="1" applyBorder="1" applyAlignment="1" applyProtection="1">
      <alignment horizontal="center"/>
    </xf>
    <xf numFmtId="164" fontId="11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7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Font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164" fontId="22" fillId="0" borderId="0" xfId="1" applyFont="1" applyAlignment="1" applyProtection="1">
      <alignment vertical="center"/>
      <protection locked="0"/>
    </xf>
    <xf numFmtId="0" fontId="20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167" fontId="0" fillId="0" borderId="0" xfId="0" applyNumberFormat="1" applyFill="1" applyBorder="1" applyAlignment="1" applyProtection="1">
      <alignment horizontal="center"/>
      <protection locked="0"/>
    </xf>
    <xf numFmtId="167" fontId="0" fillId="0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164" fontId="22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Fill="1" applyBorder="1" applyProtection="1">
      <protection locked="0"/>
    </xf>
    <xf numFmtId="0" fontId="21" fillId="0" borderId="1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16" fontId="2" fillId="0" borderId="2" xfId="0" applyNumberFormat="1" applyFont="1" applyBorder="1" applyAlignment="1" applyProtection="1">
      <alignment horizontal="center"/>
      <protection locked="0"/>
    </xf>
    <xf numFmtId="16" fontId="7" fillId="0" borderId="0" xfId="0" applyNumberFormat="1" applyFont="1" applyProtection="1">
      <protection locked="0"/>
    </xf>
    <xf numFmtId="16" fontId="7" fillId="0" borderId="0" xfId="0" applyNumberFormat="1" applyFont="1" applyAlignment="1" applyProtection="1">
      <alignment horizontal="center"/>
      <protection locked="0"/>
    </xf>
    <xf numFmtId="16" fontId="14" fillId="0" borderId="0" xfId="0" applyNumberFormat="1" applyFont="1" applyProtection="1">
      <protection locked="0"/>
    </xf>
    <xf numFmtId="16" fontId="16" fillId="0" borderId="2" xfId="0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164" fontId="13" fillId="5" borderId="2" xfId="1" applyFont="1" applyFill="1" applyBorder="1" applyAlignment="1" applyProtection="1">
      <alignment horizontal="left"/>
      <protection locked="0"/>
    </xf>
    <xf numFmtId="164" fontId="13" fillId="5" borderId="7" xfId="1" applyFont="1" applyFill="1" applyBorder="1" applyAlignment="1" applyProtection="1">
      <protection locked="0"/>
    </xf>
    <xf numFmtId="164" fontId="13" fillId="5" borderId="2" xfId="1" applyFont="1" applyFill="1" applyBorder="1" applyProtection="1"/>
    <xf numFmtId="164" fontId="13" fillId="5" borderId="3" xfId="1" applyFont="1" applyFill="1" applyBorder="1" applyAlignment="1" applyProtection="1">
      <protection locked="0"/>
    </xf>
    <xf numFmtId="164" fontId="13" fillId="5" borderId="7" xfId="1" applyFont="1" applyFill="1" applyBorder="1" applyAlignment="1" applyProtection="1">
      <alignment horizontal="left"/>
      <protection locked="0"/>
    </xf>
    <xf numFmtId="164" fontId="13" fillId="5" borderId="3" xfId="1" applyFont="1" applyFill="1" applyBorder="1" applyAlignment="1" applyProtection="1">
      <alignment horizontal="left"/>
      <protection locked="0"/>
    </xf>
    <xf numFmtId="164" fontId="13" fillId="5" borderId="7" xfId="1" applyFont="1" applyFill="1" applyBorder="1" applyAlignment="1" applyProtection="1">
      <alignment horizontal="center"/>
      <protection locked="0"/>
    </xf>
    <xf numFmtId="164" fontId="13" fillId="5" borderId="3" xfId="1" applyFont="1" applyFill="1" applyBorder="1" applyAlignment="1" applyProtection="1">
      <alignment horizontal="center"/>
      <protection locked="0"/>
    </xf>
    <xf numFmtId="0" fontId="3" fillId="0" borderId="6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6" fillId="3" borderId="28" xfId="0" applyFont="1" applyFill="1" applyBorder="1" applyProtection="1">
      <protection locked="0"/>
    </xf>
    <xf numFmtId="0" fontId="6" fillId="3" borderId="28" xfId="0" applyFont="1" applyFill="1" applyBorder="1" applyAlignment="1" applyProtection="1">
      <alignment horizontal="center"/>
      <protection locked="0"/>
    </xf>
    <xf numFmtId="3" fontId="0" fillId="4" borderId="28" xfId="0" applyNumberFormat="1" applyFill="1" applyBorder="1" applyAlignment="1" applyProtection="1">
      <alignment horizontal="center"/>
      <protection locked="0"/>
    </xf>
    <xf numFmtId="164" fontId="0" fillId="4" borderId="28" xfId="1" applyFont="1" applyFill="1" applyBorder="1" applyAlignment="1" applyProtection="1">
      <alignment horizontal="center"/>
      <protection locked="0"/>
    </xf>
    <xf numFmtId="164" fontId="0" fillId="4" borderId="28" xfId="0" applyNumberFormat="1" applyFill="1" applyBorder="1" applyProtection="1"/>
    <xf numFmtId="0" fontId="0" fillId="0" borderId="28" xfId="0" applyNumberFormat="1" applyBorder="1" applyAlignment="1" applyProtection="1">
      <alignment horizontal="center"/>
      <protection locked="0"/>
    </xf>
    <xf numFmtId="164" fontId="1" fillId="2" borderId="28" xfId="1" applyFon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Protection="1"/>
    <xf numFmtId="0" fontId="0" fillId="0" borderId="28" xfId="0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164" fontId="1" fillId="5" borderId="28" xfId="1" applyFont="1" applyFill="1" applyBorder="1" applyAlignment="1" applyProtection="1">
      <alignment horizontal="center"/>
      <protection locked="0"/>
    </xf>
    <xf numFmtId="164" fontId="0" fillId="5" borderId="28" xfId="0" applyNumberFormat="1" applyFill="1" applyBorder="1" applyProtection="1"/>
    <xf numFmtId="0" fontId="0" fillId="0" borderId="28" xfId="0" applyBorder="1" applyAlignment="1" applyProtection="1">
      <alignment horizontal="center" vertical="center"/>
      <protection locked="0"/>
    </xf>
    <xf numFmtId="0" fontId="0" fillId="0" borderId="28" xfId="0" applyBorder="1" applyProtection="1"/>
    <xf numFmtId="0" fontId="6" fillId="0" borderId="28" xfId="0" applyFont="1" applyBorder="1" applyAlignment="1" applyProtection="1">
      <alignment vertical="center"/>
      <protection locked="0"/>
    </xf>
    <xf numFmtId="169" fontId="0" fillId="4" borderId="28" xfId="1" applyNumberFormat="1" applyFont="1" applyFill="1" applyBorder="1" applyAlignment="1" applyProtection="1">
      <alignment horizontal="center"/>
      <protection locked="0"/>
    </xf>
    <xf numFmtId="164" fontId="0" fillId="6" borderId="28" xfId="1" applyFont="1" applyFill="1" applyBorder="1" applyAlignment="1" applyProtection="1">
      <alignment horizontal="center"/>
      <protection locked="0"/>
    </xf>
    <xf numFmtId="169" fontId="0" fillId="6" borderId="28" xfId="1" applyNumberFormat="1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3" xfId="0" applyBorder="1" applyProtection="1">
      <protection locked="0"/>
    </xf>
    <xf numFmtId="0" fontId="6" fillId="3" borderId="33" xfId="0" applyFont="1" applyFill="1" applyBorder="1" applyProtection="1">
      <protection locked="0"/>
    </xf>
    <xf numFmtId="0" fontId="6" fillId="3" borderId="36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7" fillId="4" borderId="33" xfId="0" applyFont="1" applyFill="1" applyBorder="1" applyProtection="1">
      <protection locked="0"/>
    </xf>
    <xf numFmtId="164" fontId="0" fillId="4" borderId="36" xfId="0" applyNumberFormat="1" applyFill="1" applyBorder="1" applyProtection="1"/>
    <xf numFmtId="0" fontId="7" fillId="2" borderId="33" xfId="0" applyFont="1" applyFill="1" applyBorder="1" applyProtection="1">
      <protection locked="0"/>
    </xf>
    <xf numFmtId="164" fontId="0" fillId="6" borderId="36" xfId="0" applyNumberFormat="1" applyFill="1" applyBorder="1" applyProtection="1"/>
    <xf numFmtId="0" fontId="0" fillId="5" borderId="33" xfId="0" applyFill="1" applyBorder="1" applyProtection="1">
      <protection locked="0"/>
    </xf>
    <xf numFmtId="0" fontId="0" fillId="0" borderId="36" xfId="0" applyBorder="1" applyProtection="1"/>
    <xf numFmtId="0" fontId="9" fillId="4" borderId="37" xfId="0" applyFont="1" applyFill="1" applyBorder="1" applyProtection="1">
      <protection locked="0"/>
    </xf>
    <xf numFmtId="3" fontId="4" fillId="4" borderId="38" xfId="0" applyNumberFormat="1" applyFont="1" applyFill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164" fontId="4" fillId="4" borderId="38" xfId="0" applyNumberFormat="1" applyFont="1" applyFill="1" applyBorder="1" applyProtection="1"/>
    <xf numFmtId="0" fontId="0" fillId="0" borderId="39" xfId="0" applyBorder="1" applyProtection="1">
      <protection locked="0"/>
    </xf>
    <xf numFmtId="0" fontId="0" fillId="0" borderId="38" xfId="0" applyBorder="1" applyProtection="1">
      <protection locked="0"/>
    </xf>
    <xf numFmtId="164" fontId="4" fillId="4" borderId="40" xfId="0" applyNumberFormat="1" applyFont="1" applyFill="1" applyBorder="1" applyProtection="1"/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164" fontId="19" fillId="4" borderId="6" xfId="1" applyFont="1" applyFill="1" applyBorder="1" applyAlignment="1" applyProtection="1">
      <alignment horizontal="center"/>
    </xf>
    <xf numFmtId="0" fontId="3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5" borderId="33" xfId="0" applyFont="1" applyFill="1" applyBorder="1" applyProtection="1">
      <protection locked="0"/>
    </xf>
    <xf numFmtId="0" fontId="13" fillId="5" borderId="10" xfId="0" applyFont="1" applyFill="1" applyBorder="1" applyAlignment="1" applyProtection="1">
      <protection locked="0"/>
    </xf>
    <xf numFmtId="0" fontId="13" fillId="5" borderId="11" xfId="0" applyFont="1" applyFill="1" applyBorder="1" applyAlignmen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0" fillId="0" borderId="28" xfId="0" applyNumberFormat="1" applyBorder="1"/>
    <xf numFmtId="0" fontId="0" fillId="0" borderId="28" xfId="0" applyBorder="1"/>
    <xf numFmtId="164" fontId="13" fillId="6" borderId="7" xfId="1" applyFont="1" applyFill="1" applyBorder="1" applyAlignment="1" applyProtection="1">
      <protection locked="0"/>
    </xf>
    <xf numFmtId="0" fontId="1" fillId="0" borderId="28" xfId="0" applyFont="1" applyBorder="1"/>
    <xf numFmtId="0" fontId="25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166" fontId="3" fillId="0" borderId="13" xfId="0" applyNumberFormat="1" applyFont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3" fillId="2" borderId="11" xfId="0" applyFont="1" applyFill="1" applyBorder="1" applyAlignment="1" applyProtection="1">
      <alignment horizontal="left"/>
      <protection locked="0"/>
    </xf>
    <xf numFmtId="0" fontId="13" fillId="5" borderId="10" xfId="0" applyFont="1" applyFill="1" applyBorder="1" applyAlignment="1" applyProtection="1">
      <alignment horizontal="left"/>
      <protection locked="0"/>
    </xf>
    <xf numFmtId="0" fontId="13" fillId="5" borderId="11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left"/>
      <protection locked="0"/>
    </xf>
    <xf numFmtId="0" fontId="13" fillId="6" borderId="11" xfId="0" applyFont="1" applyFill="1" applyBorder="1" applyAlignment="1" applyProtection="1">
      <alignment horizontal="left"/>
      <protection locked="0"/>
    </xf>
    <xf numFmtId="0" fontId="13" fillId="6" borderId="10" xfId="0" applyFont="1" applyFill="1" applyBorder="1" applyAlignment="1" applyProtection="1">
      <protection locked="0"/>
    </xf>
    <xf numFmtId="0" fontId="13" fillId="6" borderId="11" xfId="0" applyFont="1" applyFill="1" applyBorder="1" applyAlignment="1" applyProtection="1">
      <protection locked="0"/>
    </xf>
    <xf numFmtId="164" fontId="16" fillId="0" borderId="24" xfId="0" applyNumberFormat="1" applyFont="1" applyFill="1" applyBorder="1" applyAlignment="1" applyProtection="1">
      <alignment horizontal="center"/>
    </xf>
    <xf numFmtId="164" fontId="16" fillId="0" borderId="21" xfId="0" applyNumberFormat="1" applyFont="1" applyFill="1" applyBorder="1" applyAlignment="1" applyProtection="1">
      <alignment horizontal="center"/>
    </xf>
    <xf numFmtId="164" fontId="17" fillId="4" borderId="6" xfId="0" applyNumberFormat="1" applyFont="1" applyFill="1" applyBorder="1" applyAlignment="1" applyProtection="1">
      <alignment horizontal="center"/>
    </xf>
    <xf numFmtId="164" fontId="17" fillId="4" borderId="7" xfId="0" applyNumberFormat="1" applyFont="1" applyFill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164" fontId="16" fillId="3" borderId="12" xfId="0" applyNumberFormat="1" applyFont="1" applyFill="1" applyBorder="1" applyAlignment="1" applyProtection="1">
      <alignment horizontal="center"/>
    </xf>
    <xf numFmtId="164" fontId="16" fillId="3" borderId="14" xfId="0" applyNumberFormat="1" applyFont="1" applyFill="1" applyBorder="1" applyAlignment="1" applyProtection="1">
      <alignment horizontal="center"/>
    </xf>
    <xf numFmtId="164" fontId="16" fillId="4" borderId="24" xfId="0" applyNumberFormat="1" applyFont="1" applyFill="1" applyBorder="1" applyAlignment="1" applyProtection="1">
      <alignment horizontal="center"/>
    </xf>
    <xf numFmtId="164" fontId="16" fillId="4" borderId="21" xfId="0" applyNumberFormat="1" applyFont="1" applyFill="1" applyBorder="1" applyAlignment="1" applyProtection="1">
      <alignment horizontal="center"/>
    </xf>
    <xf numFmtId="164" fontId="16" fillId="2" borderId="6" xfId="0" applyNumberFormat="1" applyFont="1" applyFill="1" applyBorder="1" applyAlignment="1" applyProtection="1">
      <alignment horizontal="center"/>
    </xf>
    <xf numFmtId="164" fontId="16" fillId="2" borderId="7" xfId="0" applyNumberFormat="1" applyFont="1" applyFill="1" applyBorder="1" applyAlignment="1" applyProtection="1">
      <alignment horizontal="center"/>
    </xf>
    <xf numFmtId="164" fontId="16" fillId="2" borderId="24" xfId="0" applyNumberFormat="1" applyFont="1" applyFill="1" applyBorder="1" applyAlignment="1" applyProtection="1">
      <alignment horizontal="center"/>
    </xf>
    <xf numFmtId="164" fontId="16" fillId="2" borderId="21" xfId="0" applyNumberFormat="1" applyFont="1" applyFill="1" applyBorder="1" applyAlignment="1" applyProtection="1">
      <alignment horizontal="center"/>
    </xf>
    <xf numFmtId="166" fontId="6" fillId="0" borderId="3" xfId="0" applyNumberFormat="1" applyFont="1" applyBorder="1" applyAlignment="1" applyProtection="1">
      <alignment horizontal="center"/>
      <protection locked="0"/>
    </xf>
    <xf numFmtId="166" fontId="6" fillId="0" borderId="7" xfId="0" applyNumberFormat="1" applyFont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164" fontId="16" fillId="4" borderId="23" xfId="0" applyNumberFormat="1" applyFont="1" applyFill="1" applyBorder="1" applyAlignment="1" applyProtection="1">
      <alignment horizontal="center"/>
    </xf>
    <xf numFmtId="164" fontId="16" fillId="4" borderId="22" xfId="0" applyNumberFormat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16" fillId="0" borderId="24" xfId="0" applyNumberFormat="1" applyFont="1" applyBorder="1" applyAlignment="1" applyProtection="1">
      <alignment horizontal="center"/>
    </xf>
    <xf numFmtId="164" fontId="16" fillId="0" borderId="21" xfId="0" applyNumberFormat="1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20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3" borderId="20" xfId="0" applyFont="1" applyFill="1" applyBorder="1" applyAlignment="1" applyProtection="1">
      <alignment horizontal="center"/>
      <protection locked="0"/>
    </xf>
    <xf numFmtId="0" fontId="14" fillId="3" borderId="11" xfId="0" applyFont="1" applyFill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166" fontId="14" fillId="0" borderId="20" xfId="0" applyNumberFormat="1" applyFont="1" applyFill="1" applyBorder="1" applyAlignment="1" applyProtection="1">
      <alignment horizontal="center"/>
      <protection locked="0"/>
    </xf>
    <xf numFmtId="166" fontId="14" fillId="0" borderId="11" xfId="0" applyNumberFormat="1" applyFont="1" applyFill="1" applyBorder="1" applyAlignment="1" applyProtection="1">
      <alignment horizontal="center"/>
      <protection locked="0"/>
    </xf>
    <xf numFmtId="164" fontId="14" fillId="4" borderId="20" xfId="0" applyNumberFormat="1" applyFont="1" applyFill="1" applyBorder="1" applyAlignment="1" applyProtection="1">
      <alignment horizontal="center"/>
    </xf>
    <xf numFmtId="0" fontId="14" fillId="4" borderId="11" xfId="0" applyFont="1" applyFill="1" applyBorder="1" applyAlignment="1" applyProtection="1">
      <alignment horizontal="center"/>
    </xf>
    <xf numFmtId="164" fontId="14" fillId="0" borderId="20" xfId="0" applyNumberFormat="1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center"/>
    </xf>
    <xf numFmtId="164" fontId="14" fillId="3" borderId="20" xfId="0" applyNumberFormat="1" applyFont="1" applyFill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center"/>
    </xf>
    <xf numFmtId="0" fontId="14" fillId="4" borderId="20" xfId="0" applyFont="1" applyFill="1" applyBorder="1" applyAlignment="1" applyProtection="1">
      <alignment horizontal="center"/>
    </xf>
    <xf numFmtId="164" fontId="0" fillId="0" borderId="24" xfId="0" applyNumberFormat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</xf>
    <xf numFmtId="164" fontId="0" fillId="4" borderId="22" xfId="0" applyNumberFormat="1" applyFill="1" applyBorder="1" applyAlignment="1" applyProtection="1">
      <alignment horizontal="center"/>
    </xf>
    <xf numFmtId="164" fontId="0" fillId="4" borderId="24" xfId="0" applyNumberFormat="1" applyFill="1" applyBorder="1" applyAlignment="1" applyProtection="1">
      <alignment horizontal="center"/>
    </xf>
    <xf numFmtId="164" fontId="0" fillId="4" borderId="21" xfId="0" applyNumberFormat="1" applyFill="1" applyBorder="1" applyAlignment="1" applyProtection="1">
      <alignment horizontal="center"/>
    </xf>
    <xf numFmtId="164" fontId="4" fillId="4" borderId="6" xfId="0" applyNumberFormat="1" applyFont="1" applyFill="1" applyBorder="1" applyAlignment="1" applyProtection="1">
      <alignment horizontal="center"/>
    </xf>
    <xf numFmtId="164" fontId="4" fillId="4" borderId="7" xfId="0" applyNumberFormat="1" applyFon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9" fillId="0" borderId="0" xfId="0" applyFont="1" applyAlignment="1" applyProtection="1">
      <alignment horizontal="left"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164" fontId="21" fillId="0" borderId="25" xfId="1" applyFont="1" applyBorder="1" applyAlignment="1" applyProtection="1">
      <alignment horizontal="center" vertical="center"/>
      <protection locked="0"/>
    </xf>
    <xf numFmtId="164" fontId="21" fillId="0" borderId="26" xfId="1" applyFont="1" applyBorder="1" applyAlignment="1" applyProtection="1">
      <alignment horizontal="center" vertical="center"/>
      <protection locked="0"/>
    </xf>
    <xf numFmtId="164" fontId="21" fillId="0" borderId="25" xfId="1" applyFont="1" applyBorder="1" applyAlignment="1" applyProtection="1">
      <alignment horizontal="center" vertical="center"/>
    </xf>
    <xf numFmtId="164" fontId="21" fillId="0" borderId="26" xfId="1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30" fillId="0" borderId="0" xfId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164" fontId="21" fillId="0" borderId="27" xfId="1" applyFont="1" applyBorder="1" applyAlignment="1" applyProtection="1">
      <alignment horizontal="center" vertical="center"/>
      <protection locked="0"/>
    </xf>
    <xf numFmtId="164" fontId="21" fillId="0" borderId="27" xfId="1" applyFont="1" applyBorder="1" applyAlignment="1" applyProtection="1">
      <alignment horizontal="center" vertical="center"/>
    </xf>
    <xf numFmtId="164" fontId="21" fillId="0" borderId="0" xfId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164" fontId="21" fillId="0" borderId="0" xfId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left" vertical="center"/>
    </xf>
    <xf numFmtId="164" fontId="30" fillId="0" borderId="0" xfId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view="pageLayout" zoomScaleNormal="100" workbookViewId="0">
      <selection activeCell="G6" sqref="G6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6" customWidth="1"/>
    <col min="11" max="11" width="12.140625" style="2" customWidth="1"/>
    <col min="12" max="12" width="10.85546875" style="6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267" t="s">
        <v>111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4" spans="1:15" x14ac:dyDescent="0.2">
      <c r="A4" s="268" t="s">
        <v>8</v>
      </c>
      <c r="B4" s="268"/>
      <c r="C4" s="268"/>
      <c r="D4" s="269">
        <v>42736</v>
      </c>
      <c r="E4" s="269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62</v>
      </c>
    </row>
    <row r="6" spans="1:15" s="247" customFormat="1" ht="59.25" customHeight="1" x14ac:dyDescent="0.2">
      <c r="A6" s="274" t="s">
        <v>9</v>
      </c>
      <c r="B6" s="275"/>
      <c r="C6" s="255" t="s">
        <v>53</v>
      </c>
      <c r="D6" s="249" t="s">
        <v>54</v>
      </c>
      <c r="E6" s="249" t="s">
        <v>55</v>
      </c>
      <c r="F6" s="249" t="s">
        <v>56</v>
      </c>
      <c r="G6" s="249" t="s">
        <v>57</v>
      </c>
      <c r="H6" s="249" t="s">
        <v>58</v>
      </c>
      <c r="I6" s="249" t="s">
        <v>61</v>
      </c>
      <c r="J6" s="249" t="s">
        <v>10</v>
      </c>
      <c r="K6" s="250" t="s">
        <v>59</v>
      </c>
      <c r="L6" s="251" t="s">
        <v>60</v>
      </c>
      <c r="M6" s="252" t="s">
        <v>3</v>
      </c>
      <c r="O6" s="248"/>
    </row>
    <row r="7" spans="1:15" x14ac:dyDescent="0.2">
      <c r="A7" s="276"/>
      <c r="B7" s="277"/>
      <c r="C7" s="8"/>
      <c r="D7" s="9"/>
      <c r="E7" s="10"/>
      <c r="F7" s="9"/>
      <c r="G7" s="9"/>
      <c r="H7" s="9"/>
      <c r="I7" s="9"/>
      <c r="J7" s="11"/>
      <c r="K7" s="12"/>
      <c r="L7" s="13"/>
      <c r="M7" s="9"/>
    </row>
    <row r="8" spans="1:15" x14ac:dyDescent="0.2">
      <c r="A8" s="270" t="s">
        <v>43</v>
      </c>
      <c r="B8" s="271"/>
      <c r="C8" s="1">
        <f>MATERIAIS!B226</f>
        <v>16.25</v>
      </c>
      <c r="D8" s="14">
        <v>211.89</v>
      </c>
      <c r="E8" s="15">
        <v>1.71</v>
      </c>
      <c r="F8" s="39">
        <f>XEROX!N10</f>
        <v>31.672000000000001</v>
      </c>
      <c r="G8" s="39">
        <f>CORRESPONDÊNCIA!D174</f>
        <v>0</v>
      </c>
      <c r="H8" s="15"/>
      <c r="I8" s="15">
        <v>0</v>
      </c>
      <c r="J8" s="16">
        <v>0</v>
      </c>
      <c r="K8" s="39">
        <f>AUTOMÓVEL!D244</f>
        <v>0</v>
      </c>
      <c r="L8" s="15"/>
      <c r="M8" s="39">
        <f>SUM(C8:L8)</f>
        <v>261.52199999999999</v>
      </c>
    </row>
    <row r="9" spans="1:15" x14ac:dyDescent="0.2">
      <c r="A9" s="272" t="s">
        <v>76</v>
      </c>
      <c r="B9" s="273"/>
      <c r="C9" s="198">
        <f>MATERIAIS!B227</f>
        <v>85.61</v>
      </c>
      <c r="D9" s="198">
        <v>0</v>
      </c>
      <c r="E9" s="199">
        <v>0</v>
      </c>
      <c r="F9" s="198">
        <f>XEROX!N11</f>
        <v>52.207999999999998</v>
      </c>
      <c r="G9" s="199">
        <f>CORRESPONDÊNCIA!D175</f>
        <v>0</v>
      </c>
      <c r="H9" s="199">
        <v>0</v>
      </c>
      <c r="I9" s="199">
        <v>0</v>
      </c>
      <c r="J9" s="201">
        <v>0</v>
      </c>
      <c r="K9" s="201">
        <f>AUTOMÓVEL!D245</f>
        <v>0</v>
      </c>
      <c r="L9" s="199"/>
      <c r="M9" s="200">
        <f t="shared" ref="M9:M18" si="0">SUM(C9:L9)</f>
        <v>137.81799999999998</v>
      </c>
    </row>
    <row r="10" spans="1:15" x14ac:dyDescent="0.2">
      <c r="A10" s="270" t="s">
        <v>45</v>
      </c>
      <c r="B10" s="271"/>
      <c r="C10" s="1">
        <f>MATERIAIS!B228</f>
        <v>31.9</v>
      </c>
      <c r="D10" s="17">
        <v>260.01</v>
      </c>
      <c r="E10" s="18">
        <v>0</v>
      </c>
      <c r="F10" s="39">
        <f>XEROX!N12</f>
        <v>30.25</v>
      </c>
      <c r="G10" s="39">
        <f>CORRESPONDÊNCIA!D176</f>
        <v>0</v>
      </c>
      <c r="H10" s="265">
        <v>0</v>
      </c>
      <c r="I10" s="18">
        <v>0</v>
      </c>
      <c r="J10" s="19">
        <v>0</v>
      </c>
      <c r="K10" s="39">
        <f>AUTOMÓVEL!D246</f>
        <v>0</v>
      </c>
      <c r="L10" s="18"/>
      <c r="M10" s="41">
        <f t="shared" si="0"/>
        <v>322.15999999999997</v>
      </c>
    </row>
    <row r="11" spans="1:15" x14ac:dyDescent="0.2">
      <c r="A11" s="272" t="s">
        <v>74</v>
      </c>
      <c r="B11" s="273"/>
      <c r="C11" s="198">
        <f>MATERIAIS!B229</f>
        <v>83.15</v>
      </c>
      <c r="D11" s="198">
        <v>0</v>
      </c>
      <c r="E11" s="199">
        <v>0.63</v>
      </c>
      <c r="F11" s="198">
        <f>XEROX!N13</f>
        <v>37.584000000000003</v>
      </c>
      <c r="G11" s="199">
        <f>CORRESPONDÊNCIA!D177</f>
        <v>0</v>
      </c>
      <c r="H11" s="199">
        <v>0</v>
      </c>
      <c r="I11" s="199">
        <v>0</v>
      </c>
      <c r="J11" s="201">
        <v>0</v>
      </c>
      <c r="K11" s="201">
        <f>AUTOMÓVEL!D247</f>
        <v>0</v>
      </c>
      <c r="L11" s="199"/>
      <c r="M11" s="200">
        <f t="shared" si="0"/>
        <v>121.364</v>
      </c>
    </row>
    <row r="12" spans="1:15" x14ac:dyDescent="0.2">
      <c r="A12" s="278" t="s">
        <v>46</v>
      </c>
      <c r="B12" s="279"/>
      <c r="C12" s="1">
        <f>MATERIAIS!B230</f>
        <v>0</v>
      </c>
      <c r="D12" s="14">
        <v>0</v>
      </c>
      <c r="E12" s="18">
        <v>0</v>
      </c>
      <c r="F12" s="39">
        <f>XEROX!N14</f>
        <v>32.828000000000003</v>
      </c>
      <c r="G12" s="39">
        <f>CORRESPONDÊNCIA!D178</f>
        <v>0</v>
      </c>
      <c r="H12" s="265">
        <v>0</v>
      </c>
      <c r="I12" s="18">
        <v>0</v>
      </c>
      <c r="J12" s="19">
        <v>0</v>
      </c>
      <c r="K12" s="39">
        <f>AUTOMÓVEL!D248</f>
        <v>0</v>
      </c>
      <c r="L12" s="18"/>
      <c r="M12" s="41">
        <f t="shared" si="0"/>
        <v>32.828000000000003</v>
      </c>
    </row>
    <row r="13" spans="1:15" x14ac:dyDescent="0.2">
      <c r="A13" s="272" t="s">
        <v>73</v>
      </c>
      <c r="B13" s="273"/>
      <c r="C13" s="198">
        <f>MATERIAIS!B231</f>
        <v>35.619999999999997</v>
      </c>
      <c r="D13" s="198">
        <v>0</v>
      </c>
      <c r="E13" s="202">
        <v>1.36</v>
      </c>
      <c r="F13" s="198">
        <f>XEROX!N15</f>
        <v>16.432000000000002</v>
      </c>
      <c r="G13" s="202">
        <f>CORRESPONDÊNCIA!D179</f>
        <v>0</v>
      </c>
      <c r="H13" s="199">
        <v>0</v>
      </c>
      <c r="I13" s="202">
        <v>0</v>
      </c>
      <c r="J13" s="203">
        <v>0</v>
      </c>
      <c r="K13" s="203">
        <f>AUTOMÓVEL!D249</f>
        <v>0</v>
      </c>
      <c r="L13" s="202"/>
      <c r="M13" s="200">
        <f>SUM(C13:L13)</f>
        <v>53.411999999999999</v>
      </c>
    </row>
    <row r="14" spans="1:15" x14ac:dyDescent="0.2">
      <c r="A14" s="280" t="s">
        <v>81</v>
      </c>
      <c r="B14" s="281"/>
      <c r="C14" s="1">
        <f>MATERIAIS!B232</f>
        <v>102.66</v>
      </c>
      <c r="D14" s="20">
        <v>0</v>
      </c>
      <c r="E14" s="21">
        <v>0</v>
      </c>
      <c r="F14" s="39">
        <f>XEROX!N16</f>
        <v>31.832000000000001</v>
      </c>
      <c r="G14" s="39">
        <f>CORRESPONDÊNCIA!D180</f>
        <v>0</v>
      </c>
      <c r="H14" s="265">
        <v>0</v>
      </c>
      <c r="I14" s="21">
        <v>0</v>
      </c>
      <c r="J14" s="22">
        <v>0</v>
      </c>
      <c r="K14" s="39">
        <f>AUTOMÓVEL!D250</f>
        <v>0</v>
      </c>
      <c r="L14" s="21"/>
      <c r="M14" s="41">
        <f t="shared" si="0"/>
        <v>134.49199999999999</v>
      </c>
    </row>
    <row r="15" spans="1:15" x14ac:dyDescent="0.2">
      <c r="A15" s="272" t="s">
        <v>80</v>
      </c>
      <c r="B15" s="273"/>
      <c r="C15" s="198">
        <f>MATERIAIS!B233</f>
        <v>0</v>
      </c>
      <c r="D15" s="198">
        <v>0</v>
      </c>
      <c r="E15" s="204">
        <v>0</v>
      </c>
      <c r="F15" s="198">
        <f>XEROX!N17</f>
        <v>77.897999999999996</v>
      </c>
      <c r="G15" s="204">
        <f>CORRESPONDÊNCIA!D181</f>
        <v>0</v>
      </c>
      <c r="H15" s="199">
        <v>0</v>
      </c>
      <c r="I15" s="204">
        <v>0</v>
      </c>
      <c r="J15" s="205">
        <v>0</v>
      </c>
      <c r="K15" s="205">
        <f>AUTOMÓVEL!D251</f>
        <v>0</v>
      </c>
      <c r="L15" s="204"/>
      <c r="M15" s="200">
        <f t="shared" si="0"/>
        <v>77.897999999999996</v>
      </c>
    </row>
    <row r="16" spans="1:15" x14ac:dyDescent="0.2">
      <c r="A16" s="278" t="s">
        <v>71</v>
      </c>
      <c r="B16" s="279"/>
      <c r="C16" s="1">
        <f>MATERIAIS!B234</f>
        <v>135.11000000000001</v>
      </c>
      <c r="D16" s="14">
        <v>0</v>
      </c>
      <c r="E16" s="21">
        <v>0.09</v>
      </c>
      <c r="F16" s="39">
        <f>XEROX!N18</f>
        <v>29.776</v>
      </c>
      <c r="G16" s="39">
        <f>CORRESPONDÊNCIA!D182</f>
        <v>0</v>
      </c>
      <c r="H16" s="265">
        <v>0</v>
      </c>
      <c r="I16" s="21"/>
      <c r="J16" s="22">
        <v>0</v>
      </c>
      <c r="K16" s="39">
        <f>AUTOMÓVEL!D252</f>
        <v>0</v>
      </c>
      <c r="L16" s="21"/>
      <c r="M16" s="41">
        <f t="shared" si="0"/>
        <v>164.97600000000003</v>
      </c>
    </row>
    <row r="17" spans="1:15" x14ac:dyDescent="0.2">
      <c r="A17" s="272" t="s">
        <v>75</v>
      </c>
      <c r="B17" s="273"/>
      <c r="C17" s="198">
        <f>MATERIAIS!B235</f>
        <v>0</v>
      </c>
      <c r="D17" s="198">
        <v>0</v>
      </c>
      <c r="E17" s="202">
        <v>0</v>
      </c>
      <c r="F17" s="198">
        <f>XEROX!N19</f>
        <v>57.89</v>
      </c>
      <c r="G17" s="202">
        <f>CORRESPONDÊNCIA!D183</f>
        <v>0</v>
      </c>
      <c r="H17" s="199">
        <v>0</v>
      </c>
      <c r="I17" s="202">
        <v>0</v>
      </c>
      <c r="J17" s="203">
        <v>0</v>
      </c>
      <c r="K17" s="203">
        <f>AUTOMÓVEL!D253</f>
        <v>0</v>
      </c>
      <c r="L17" s="202"/>
      <c r="M17" s="200">
        <f t="shared" si="0"/>
        <v>57.89</v>
      </c>
    </row>
    <row r="18" spans="1:15" x14ac:dyDescent="0.2">
      <c r="A18" s="270" t="s">
        <v>72</v>
      </c>
      <c r="B18" s="271"/>
      <c r="C18" s="1">
        <f>MATERIAIS!B236</f>
        <v>44.02</v>
      </c>
      <c r="D18" s="14">
        <v>0</v>
      </c>
      <c r="E18" s="21">
        <v>0</v>
      </c>
      <c r="F18" s="39">
        <f>XEROX!N20</f>
        <v>14.928000000000001</v>
      </c>
      <c r="G18" s="39">
        <f>CORRESPONDÊNCIA!D184</f>
        <v>0</v>
      </c>
      <c r="H18" s="265">
        <v>0</v>
      </c>
      <c r="I18" s="21">
        <v>0</v>
      </c>
      <c r="J18" s="22">
        <v>0</v>
      </c>
      <c r="K18" s="39">
        <f>AUTOMÓVEL!D254</f>
        <v>0</v>
      </c>
      <c r="L18" s="21"/>
      <c r="M18" s="41">
        <f t="shared" si="0"/>
        <v>58.948000000000008</v>
      </c>
    </row>
    <row r="19" spans="1:15" x14ac:dyDescent="0.2">
      <c r="A19" s="260" t="s">
        <v>38</v>
      </c>
      <c r="B19" s="261"/>
      <c r="C19" s="198">
        <f>MATERIAIS!B243</f>
        <v>74.570000000000007</v>
      </c>
      <c r="D19" s="198">
        <v>0</v>
      </c>
      <c r="E19" s="202">
        <v>5.74</v>
      </c>
      <c r="F19" s="198">
        <f>XEROX!N27</f>
        <v>47.244</v>
      </c>
      <c r="G19" s="202">
        <f>CORRESPONDÊNCIA!D191</f>
        <v>0</v>
      </c>
      <c r="H19" s="199">
        <v>0</v>
      </c>
      <c r="I19" s="202">
        <v>0</v>
      </c>
      <c r="J19" s="203">
        <v>0</v>
      </c>
      <c r="K19" s="203">
        <f>AUTOMÓVEL!D261</f>
        <v>0</v>
      </c>
      <c r="L19" s="202"/>
      <c r="M19" s="40">
        <f>SUM(C19:L19)</f>
        <v>127.554</v>
      </c>
    </row>
    <row r="20" spans="1:15" x14ac:dyDescent="0.2">
      <c r="A20" s="23"/>
      <c r="B20" s="24"/>
      <c r="C20" s="24"/>
      <c r="D20" s="24"/>
      <c r="E20" s="24"/>
      <c r="F20" s="24"/>
      <c r="G20" s="24"/>
      <c r="H20" s="24"/>
      <c r="I20" s="24"/>
      <c r="J20" s="25"/>
      <c r="K20" s="24"/>
      <c r="L20" s="25"/>
      <c r="M20" s="26"/>
    </row>
    <row r="21" spans="1:15" x14ac:dyDescent="0.2">
      <c r="A21" s="27" t="s">
        <v>5</v>
      </c>
      <c r="B21" s="28"/>
      <c r="C21" s="42">
        <f>SUM(C8:C20)</f>
        <v>608.8900000000001</v>
      </c>
      <c r="D21" s="43">
        <f>SUM(D8:D20)</f>
        <v>471.9</v>
      </c>
      <c r="E21" s="43">
        <f t="shared" ref="E21:K21" si="1">SUM(E7:E20)</f>
        <v>9.5300000000000011</v>
      </c>
      <c r="F21" s="43">
        <f t="shared" si="1"/>
        <v>460.54199999999992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4">
        <f t="shared" si="1"/>
        <v>0</v>
      </c>
      <c r="K21" s="45">
        <f t="shared" si="1"/>
        <v>0</v>
      </c>
      <c r="L21" s="256">
        <f>SUM(L8:L19)</f>
        <v>0</v>
      </c>
      <c r="M21" s="46">
        <f>SUM(C21:L21)</f>
        <v>1550.8619999999999</v>
      </c>
    </row>
    <row r="23" spans="1:15" x14ac:dyDescent="0.2">
      <c r="A23" s="29"/>
      <c r="O23" s="30"/>
    </row>
    <row r="24" spans="1:15" x14ac:dyDescent="0.2">
      <c r="O24" s="30"/>
    </row>
    <row r="25" spans="1:15" x14ac:dyDescent="0.2">
      <c r="I25" s="6"/>
    </row>
    <row r="28" spans="1:15" x14ac:dyDescent="0.2">
      <c r="A28" s="30"/>
      <c r="B28" s="31"/>
    </row>
    <row r="29" spans="1:15" ht="14.25" x14ac:dyDescent="0.2">
      <c r="A29" s="35"/>
      <c r="B29" s="33"/>
      <c r="C29" s="34"/>
      <c r="D29" s="34"/>
      <c r="E29" s="32"/>
    </row>
    <row r="30" spans="1:15" ht="14.25" x14ac:dyDescent="0.2">
      <c r="A30" s="35"/>
      <c r="B30" s="33"/>
      <c r="C30" s="34"/>
      <c r="D30" s="34"/>
      <c r="E30" s="32"/>
    </row>
    <row r="31" spans="1:15" ht="14.25" x14ac:dyDescent="0.2">
      <c r="A31" s="35"/>
      <c r="B31" s="33"/>
      <c r="C31" s="34"/>
      <c r="D31" s="34"/>
      <c r="E31" s="32"/>
    </row>
    <row r="32" spans="1:15" ht="14.25" x14ac:dyDescent="0.2">
      <c r="A32" s="35"/>
      <c r="B32" s="33"/>
      <c r="C32" s="34"/>
      <c r="D32" s="34"/>
      <c r="E32" s="32"/>
    </row>
    <row r="33" spans="1:5" ht="14.25" x14ac:dyDescent="0.2">
      <c r="A33" s="35"/>
      <c r="B33" s="33"/>
      <c r="C33" s="34"/>
      <c r="D33" s="34"/>
      <c r="E33" s="32"/>
    </row>
    <row r="34" spans="1:5" ht="14.25" x14ac:dyDescent="0.2">
      <c r="A34" s="35"/>
      <c r="B34" s="33"/>
      <c r="C34" s="34"/>
      <c r="D34" s="34"/>
      <c r="E34" s="32"/>
    </row>
    <row r="35" spans="1:5" ht="14.25" x14ac:dyDescent="0.2">
      <c r="A35" s="35"/>
      <c r="B35" s="33"/>
      <c r="C35" s="34"/>
      <c r="D35" s="34"/>
      <c r="E35" s="32"/>
    </row>
    <row r="36" spans="1:5" ht="14.25" x14ac:dyDescent="0.2">
      <c r="A36" s="35"/>
      <c r="B36" s="33"/>
      <c r="C36" s="34"/>
      <c r="D36" s="34"/>
      <c r="E36" s="32"/>
    </row>
    <row r="37" spans="1:5" ht="14.25" x14ac:dyDescent="0.2">
      <c r="A37" s="35"/>
      <c r="B37" s="33"/>
      <c r="C37" s="34"/>
      <c r="D37" s="34"/>
      <c r="E37" s="32"/>
    </row>
    <row r="38" spans="1:5" ht="14.25" x14ac:dyDescent="0.2">
      <c r="A38" s="35"/>
      <c r="B38" s="33"/>
      <c r="C38" s="34"/>
      <c r="D38" s="34"/>
      <c r="E38" s="32"/>
    </row>
    <row r="39" spans="1:5" ht="14.25" x14ac:dyDescent="0.2">
      <c r="A39" s="35"/>
      <c r="B39" s="33"/>
      <c r="C39" s="34"/>
      <c r="D39" s="34"/>
      <c r="E39" s="32"/>
    </row>
    <row r="40" spans="1:5" ht="14.25" x14ac:dyDescent="0.2">
      <c r="A40" s="35"/>
      <c r="B40" s="33"/>
      <c r="C40" s="34"/>
      <c r="D40" s="34"/>
      <c r="E40" s="32"/>
    </row>
    <row r="41" spans="1:5" ht="15" x14ac:dyDescent="0.25">
      <c r="A41" s="36"/>
      <c r="B41" s="33"/>
      <c r="C41" s="34"/>
      <c r="D41" s="34"/>
      <c r="E41" s="32"/>
    </row>
    <row r="42" spans="1:5" x14ac:dyDescent="0.2">
      <c r="A42" s="37"/>
      <c r="B42" s="31"/>
    </row>
    <row r="43" spans="1:5" x14ac:dyDescent="0.2">
      <c r="A43" s="37"/>
      <c r="B43" s="31"/>
    </row>
    <row r="44" spans="1:5" x14ac:dyDescent="0.2">
      <c r="A44" s="37"/>
      <c r="B44" s="31"/>
    </row>
    <row r="45" spans="1:5" x14ac:dyDescent="0.2">
      <c r="A45" s="38"/>
      <c r="B45" s="31"/>
    </row>
    <row r="46" spans="1:5" x14ac:dyDescent="0.2">
      <c r="A46" s="30"/>
      <c r="B46" s="31"/>
    </row>
    <row r="47" spans="1:5" x14ac:dyDescent="0.2">
      <c r="A47" s="30"/>
    </row>
  </sheetData>
  <sheetProtection selectLockedCells="1"/>
  <sortState ref="A9:B18">
    <sortCondition ref="A8"/>
  </sortState>
  <mergeCells count="16">
    <mergeCell ref="A18:B18"/>
    <mergeCell ref="A10:B10"/>
    <mergeCell ref="A11:B11"/>
    <mergeCell ref="A12:B12"/>
    <mergeCell ref="A16:B16"/>
    <mergeCell ref="A14:B14"/>
    <mergeCell ref="A15:B15"/>
    <mergeCell ref="A17:B17"/>
    <mergeCell ref="A13:B13"/>
    <mergeCell ref="A2:M2"/>
    <mergeCell ref="A4:C4"/>
    <mergeCell ref="D4:E4"/>
    <mergeCell ref="A8:B8"/>
    <mergeCell ref="A9:B9"/>
    <mergeCell ref="A6:B6"/>
    <mergeCell ref="A7:B7"/>
  </mergeCells>
  <phoneticPr fontId="0" type="noConversion"/>
  <pageMargins left="0.7" right="0.7" top="0.75" bottom="0.75" header="0.3" footer="0.3"/>
  <pageSetup paperSize="9" scale="95" orientation="landscape" horizontalDpi="4294967294" r:id="rId1"/>
  <headerFooter alignWithMargins="0">
    <oddHeader>&amp;L&amp;G&amp;C&amp;"Arial,Negrito itálico"&amp;14CÂMARA MUNICIPAL DE JARAGUÁ DO SUL&amp;"Arial,Normal"&amp;10
&amp;"Arial,Negrito itálico"&amp;12SISTEMA DE GERENCIAMENTO DO GABINETE PARLAMENTAR</oddHeader>
    <oddFooter>&amp;L&amp;"Arial,Itálico"&amp;7________________________
    Mauricio S. Rodolpho
    Depto. Administrativo&amp;C&amp;"Arial,Itálico"&amp;7_________________________
Pedro Anacleto Garcia
Presidente&amp;R
&amp;"Arial,Itálico"&amp;7
Impresso em &amp;D - 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9"/>
  <sheetViews>
    <sheetView zoomScale="110" zoomScaleNormal="110" workbookViewId="0">
      <selection activeCell="E23" sqref="E23"/>
    </sheetView>
  </sheetViews>
  <sheetFormatPr defaultRowHeight="12.75" x14ac:dyDescent="0.2"/>
  <cols>
    <col min="1" max="1" width="25.7109375" style="52" customWidth="1"/>
    <col min="2" max="2" width="12.7109375" style="52" customWidth="1"/>
    <col min="3" max="3" width="5.42578125" style="52" customWidth="1"/>
    <col min="4" max="4" width="25.7109375" style="52" customWidth="1"/>
    <col min="5" max="5" width="12" style="52" customWidth="1"/>
    <col min="6" max="16384" width="9.140625" style="52"/>
  </cols>
  <sheetData>
    <row r="3" spans="1:5" x14ac:dyDescent="0.2">
      <c r="A3" s="47" t="str">
        <f>'RESUMO - DESPESA'!A8:B8</f>
        <v>Ademar Winter</v>
      </c>
      <c r="B3" s="48">
        <f>'RESUMO - DESPESA'!D4</f>
        <v>42736</v>
      </c>
      <c r="C3" s="49"/>
      <c r="D3" s="50" t="str">
        <f>'RESUMO - DESPESA'!A9</f>
        <v xml:space="preserve">Anderson Kassner </v>
      </c>
      <c r="E3" s="51">
        <f>B3</f>
        <v>42736</v>
      </c>
    </row>
    <row r="4" spans="1:5" x14ac:dyDescent="0.2">
      <c r="A4" s="53"/>
      <c r="B4" s="54"/>
      <c r="C4" s="49"/>
      <c r="D4" s="53"/>
      <c r="E4" s="54"/>
    </row>
    <row r="5" spans="1:5" x14ac:dyDescent="0.2">
      <c r="A5" s="55" t="s">
        <v>88</v>
      </c>
      <c r="B5" s="55" t="s">
        <v>3</v>
      </c>
      <c r="C5" s="49"/>
      <c r="D5" s="55" t="s">
        <v>88</v>
      </c>
      <c r="E5" s="55" t="s">
        <v>3</v>
      </c>
    </row>
    <row r="6" spans="1:5" x14ac:dyDescent="0.2">
      <c r="A6" s="56" t="s">
        <v>85</v>
      </c>
      <c r="B6" s="57">
        <v>16.25</v>
      </c>
      <c r="C6" s="58"/>
      <c r="D6" s="55" t="s">
        <v>77</v>
      </c>
      <c r="E6" s="57">
        <v>85.61</v>
      </c>
    </row>
    <row r="7" spans="1:5" x14ac:dyDescent="0.2">
      <c r="A7" s="55"/>
      <c r="B7" s="57"/>
      <c r="C7" s="58"/>
      <c r="D7" s="55"/>
      <c r="E7" s="57"/>
    </row>
    <row r="8" spans="1:5" x14ac:dyDescent="0.2">
      <c r="A8" s="55"/>
      <c r="B8" s="57"/>
      <c r="C8" s="58"/>
      <c r="D8" s="55"/>
      <c r="E8" s="57"/>
    </row>
    <row r="9" spans="1:5" x14ac:dyDescent="0.2">
      <c r="A9" s="55"/>
      <c r="B9" s="57"/>
      <c r="C9" s="58"/>
      <c r="D9" s="55"/>
      <c r="E9" s="57"/>
    </row>
    <row r="10" spans="1:5" x14ac:dyDescent="0.2">
      <c r="A10" s="55"/>
      <c r="B10" s="57"/>
      <c r="C10" s="58"/>
      <c r="D10" s="55"/>
      <c r="E10" s="57"/>
    </row>
    <row r="11" spans="1:5" x14ac:dyDescent="0.2">
      <c r="A11" s="55"/>
      <c r="B11" s="57"/>
      <c r="C11" s="58"/>
      <c r="D11" s="55"/>
      <c r="E11" s="57"/>
    </row>
    <row r="12" spans="1:5" x14ac:dyDescent="0.2">
      <c r="A12" s="55"/>
      <c r="B12" s="57"/>
      <c r="C12" s="58"/>
      <c r="D12" s="55"/>
      <c r="E12" s="57"/>
    </row>
    <row r="13" spans="1:5" x14ac:dyDescent="0.2">
      <c r="A13" s="55"/>
      <c r="B13" s="57"/>
      <c r="C13" s="58"/>
      <c r="D13" s="55"/>
      <c r="E13" s="57"/>
    </row>
    <row r="14" spans="1:5" x14ac:dyDescent="0.2">
      <c r="A14" s="55"/>
      <c r="B14" s="57"/>
      <c r="C14" s="58"/>
      <c r="D14" s="55"/>
      <c r="E14" s="57"/>
    </row>
    <row r="15" spans="1:5" x14ac:dyDescent="0.2">
      <c r="A15" s="55"/>
      <c r="B15" s="57"/>
      <c r="C15" s="58"/>
      <c r="D15" s="55"/>
      <c r="E15" s="57"/>
    </row>
    <row r="16" spans="1:5" x14ac:dyDescent="0.2">
      <c r="A16" s="59" t="s">
        <v>4</v>
      </c>
      <c r="B16" s="86">
        <f>SUM(B6:B15)</f>
        <v>16.25</v>
      </c>
      <c r="C16" s="58"/>
      <c r="D16" s="59" t="s">
        <v>4</v>
      </c>
      <c r="E16" s="86">
        <f>SUM(E6:E15)</f>
        <v>85.61</v>
      </c>
    </row>
    <row r="17" spans="1:5" x14ac:dyDescent="0.2">
      <c r="A17" s="60"/>
      <c r="B17" s="61"/>
      <c r="C17" s="49"/>
      <c r="D17" s="60"/>
      <c r="E17" s="61"/>
    </row>
    <row r="18" spans="1:5" x14ac:dyDescent="0.2">
      <c r="A18" s="60"/>
      <c r="B18" s="61"/>
      <c r="C18" s="49"/>
      <c r="D18" s="60"/>
      <c r="E18" s="61"/>
    </row>
    <row r="19" spans="1:5" x14ac:dyDescent="0.2">
      <c r="A19" s="49"/>
      <c r="B19" s="49"/>
      <c r="C19" s="49"/>
      <c r="D19" s="49"/>
      <c r="E19" s="49"/>
    </row>
    <row r="20" spans="1:5" x14ac:dyDescent="0.2">
      <c r="A20" s="47" t="str">
        <f>'RESUMO - DESPESA'!A10:B10</f>
        <v>Arlindo Rincos</v>
      </c>
      <c r="B20" s="51">
        <f>B3</f>
        <v>42736</v>
      </c>
      <c r="C20" s="49"/>
      <c r="D20" s="62" t="str">
        <f>'RESUMO - DESPESA'!A11</f>
        <v>Celestino Klinkoski</v>
      </c>
      <c r="E20" s="51">
        <f>B3</f>
        <v>42736</v>
      </c>
    </row>
    <row r="21" spans="1:5" x14ac:dyDescent="0.2">
      <c r="A21" s="63"/>
      <c r="B21" s="64"/>
      <c r="C21" s="65"/>
      <c r="D21" s="63"/>
      <c r="E21" s="64"/>
    </row>
    <row r="22" spans="1:5" x14ac:dyDescent="0.2">
      <c r="A22" s="55" t="s">
        <v>88</v>
      </c>
      <c r="B22" s="66" t="s">
        <v>3</v>
      </c>
      <c r="C22" s="65"/>
      <c r="D22" s="55" t="s">
        <v>88</v>
      </c>
      <c r="E22" s="66" t="s">
        <v>3</v>
      </c>
    </row>
    <row r="23" spans="1:5" x14ac:dyDescent="0.2">
      <c r="A23" s="55">
        <v>1081</v>
      </c>
      <c r="B23" s="67">
        <v>31.9</v>
      </c>
      <c r="C23" s="65"/>
      <c r="D23" s="55" t="s">
        <v>84</v>
      </c>
      <c r="E23" s="57">
        <v>83.15</v>
      </c>
    </row>
    <row r="24" spans="1:5" x14ac:dyDescent="0.2">
      <c r="A24" s="66"/>
      <c r="B24" s="67"/>
      <c r="C24" s="65"/>
      <c r="D24" s="66"/>
      <c r="E24" s="67"/>
    </row>
    <row r="25" spans="1:5" x14ac:dyDescent="0.2">
      <c r="A25" s="66"/>
      <c r="B25" s="67"/>
      <c r="C25" s="65"/>
      <c r="D25" s="66"/>
      <c r="E25" s="67"/>
    </row>
    <row r="26" spans="1:5" x14ac:dyDescent="0.2">
      <c r="A26" s="66"/>
      <c r="B26" s="67"/>
      <c r="C26" s="65"/>
      <c r="D26" s="66"/>
      <c r="E26" s="67"/>
    </row>
    <row r="27" spans="1:5" x14ac:dyDescent="0.2">
      <c r="A27" s="66"/>
      <c r="B27" s="67"/>
      <c r="C27" s="65"/>
      <c r="D27" s="66"/>
      <c r="E27" s="67"/>
    </row>
    <row r="28" spans="1:5" x14ac:dyDescent="0.2">
      <c r="A28" s="66"/>
      <c r="B28" s="67"/>
      <c r="C28" s="65"/>
      <c r="D28" s="66"/>
      <c r="E28" s="67"/>
    </row>
    <row r="29" spans="1:5" x14ac:dyDescent="0.2">
      <c r="A29" s="66"/>
      <c r="B29" s="67"/>
      <c r="C29" s="65"/>
      <c r="D29" s="66"/>
      <c r="E29" s="67"/>
    </row>
    <row r="30" spans="1:5" x14ac:dyDescent="0.2">
      <c r="A30" s="66"/>
      <c r="B30" s="67"/>
      <c r="C30" s="65"/>
      <c r="D30" s="66"/>
      <c r="E30" s="67"/>
    </row>
    <row r="31" spans="1:5" x14ac:dyDescent="0.2">
      <c r="A31" s="66"/>
      <c r="B31" s="67"/>
      <c r="C31" s="65"/>
      <c r="D31" s="66"/>
      <c r="E31" s="67"/>
    </row>
    <row r="32" spans="1:5" x14ac:dyDescent="0.2">
      <c r="A32" s="66"/>
      <c r="B32" s="67"/>
      <c r="C32" s="65"/>
      <c r="D32" s="66"/>
      <c r="E32" s="67"/>
    </row>
    <row r="33" spans="1:5" x14ac:dyDescent="0.2">
      <c r="A33" s="68" t="s">
        <v>4</v>
      </c>
      <c r="B33" s="85">
        <f>SUM(B23:B32)</f>
        <v>31.9</v>
      </c>
      <c r="C33" s="65"/>
      <c r="D33" s="68" t="s">
        <v>4</v>
      </c>
      <c r="E33" s="85">
        <f>SUM(E23:E32)</f>
        <v>83.15</v>
      </c>
    </row>
    <row r="34" spans="1:5" x14ac:dyDescent="0.2">
      <c r="A34" s="69"/>
      <c r="B34" s="70"/>
      <c r="C34" s="65"/>
      <c r="D34" s="69"/>
      <c r="E34" s="70"/>
    </row>
    <row r="35" spans="1:5" x14ac:dyDescent="0.2">
      <c r="A35" s="69"/>
      <c r="B35" s="70"/>
      <c r="C35" s="65"/>
      <c r="D35" s="69"/>
      <c r="E35" s="70"/>
    </row>
    <row r="36" spans="1:5" x14ac:dyDescent="0.2">
      <c r="A36" s="69"/>
      <c r="B36" s="70"/>
      <c r="C36" s="65"/>
      <c r="D36" s="69"/>
      <c r="E36" s="70"/>
    </row>
    <row r="37" spans="1:5" x14ac:dyDescent="0.2">
      <c r="A37" s="69"/>
      <c r="B37" s="70"/>
      <c r="C37" s="65"/>
      <c r="D37" s="69"/>
      <c r="E37" s="70"/>
    </row>
    <row r="38" spans="1:5" x14ac:dyDescent="0.2">
      <c r="A38" s="71"/>
      <c r="B38" s="71"/>
      <c r="C38" s="71"/>
      <c r="D38" s="71"/>
      <c r="E38" s="71"/>
    </row>
    <row r="39" spans="1:5" x14ac:dyDescent="0.2">
      <c r="A39" s="47" t="str">
        <f>'RESUMO - DESPESA'!A12</f>
        <v>Eugênio josé Juraszek</v>
      </c>
      <c r="B39" s="51">
        <f>B3</f>
        <v>42736</v>
      </c>
      <c r="C39" s="49"/>
      <c r="D39" s="62" t="str">
        <f>'RESUMO - DESPESA'!A13</f>
        <v>Isair Moser</v>
      </c>
      <c r="E39" s="51">
        <f>B3</f>
        <v>42736</v>
      </c>
    </row>
    <row r="40" spans="1:5" x14ac:dyDescent="0.2">
      <c r="A40" s="63"/>
      <c r="B40" s="64"/>
      <c r="C40" s="65"/>
      <c r="D40" s="63"/>
      <c r="E40" s="64"/>
    </row>
    <row r="41" spans="1:5" x14ac:dyDescent="0.2">
      <c r="A41" s="55" t="s">
        <v>88</v>
      </c>
      <c r="B41" s="66" t="s">
        <v>3</v>
      </c>
      <c r="C41" s="65"/>
      <c r="D41" s="55" t="s">
        <v>88</v>
      </c>
      <c r="E41" s="66" t="s">
        <v>3</v>
      </c>
    </row>
    <row r="42" spans="1:5" x14ac:dyDescent="0.2">
      <c r="A42" s="55"/>
      <c r="B42" s="67"/>
      <c r="C42" s="65"/>
      <c r="D42" s="262" t="s">
        <v>82</v>
      </c>
      <c r="E42" s="67">
        <v>35.619999999999997</v>
      </c>
    </row>
    <row r="43" spans="1:5" x14ac:dyDescent="0.2">
      <c r="A43" s="66"/>
      <c r="B43" s="67"/>
      <c r="C43" s="65"/>
      <c r="D43" s="55"/>
      <c r="E43" s="67"/>
    </row>
    <row r="44" spans="1:5" x14ac:dyDescent="0.2">
      <c r="A44" s="66"/>
      <c r="B44" s="67"/>
      <c r="C44" s="65"/>
      <c r="D44" s="55"/>
      <c r="E44" s="67"/>
    </row>
    <row r="45" spans="1:5" x14ac:dyDescent="0.2">
      <c r="A45" s="66"/>
      <c r="B45" s="67"/>
      <c r="C45" s="65"/>
      <c r="D45" s="55"/>
      <c r="E45" s="67"/>
    </row>
    <row r="46" spans="1:5" x14ac:dyDescent="0.2">
      <c r="A46" s="66"/>
      <c r="B46" s="67"/>
      <c r="C46" s="65"/>
      <c r="D46" s="55"/>
      <c r="E46" s="67"/>
    </row>
    <row r="47" spans="1:5" x14ac:dyDescent="0.2">
      <c r="A47" s="66"/>
      <c r="B47" s="67"/>
      <c r="C47" s="65"/>
      <c r="D47" s="66"/>
      <c r="E47" s="67"/>
    </row>
    <row r="48" spans="1:5" x14ac:dyDescent="0.2">
      <c r="A48" s="66"/>
      <c r="B48" s="67"/>
      <c r="C48" s="65"/>
      <c r="D48" s="66"/>
      <c r="E48" s="67"/>
    </row>
    <row r="49" spans="1:5" x14ac:dyDescent="0.2">
      <c r="A49" s="66"/>
      <c r="B49" s="67"/>
      <c r="C49" s="65"/>
      <c r="D49" s="66"/>
      <c r="E49" s="67"/>
    </row>
    <row r="50" spans="1:5" x14ac:dyDescent="0.2">
      <c r="A50" s="66"/>
      <c r="B50" s="67"/>
      <c r="C50" s="65"/>
      <c r="D50" s="66"/>
      <c r="E50" s="67"/>
    </row>
    <row r="51" spans="1:5" x14ac:dyDescent="0.2">
      <c r="A51" s="66"/>
      <c r="B51" s="67"/>
      <c r="C51" s="65"/>
      <c r="D51" s="66"/>
      <c r="E51" s="67"/>
    </row>
    <row r="52" spans="1:5" x14ac:dyDescent="0.2">
      <c r="A52" s="68" t="s">
        <v>4</v>
      </c>
      <c r="B52" s="85">
        <f>SUM(B42:B51)</f>
        <v>0</v>
      </c>
      <c r="C52" s="65"/>
      <c r="D52" s="68" t="s">
        <v>4</v>
      </c>
      <c r="E52" s="85">
        <f>SUM(E42:E51)</f>
        <v>35.619999999999997</v>
      </c>
    </row>
    <row r="53" spans="1:5" x14ac:dyDescent="0.2">
      <c r="A53" s="69"/>
      <c r="B53" s="70"/>
      <c r="C53" s="65"/>
      <c r="D53" s="69"/>
      <c r="E53" s="70"/>
    </row>
    <row r="54" spans="1:5" x14ac:dyDescent="0.2">
      <c r="A54" s="60"/>
      <c r="B54" s="61"/>
      <c r="C54" s="49"/>
      <c r="D54" s="60"/>
      <c r="E54" s="61"/>
    </row>
    <row r="55" spans="1:5" x14ac:dyDescent="0.2">
      <c r="A55" s="49"/>
      <c r="B55" s="49"/>
      <c r="C55" s="49"/>
      <c r="D55" s="49"/>
      <c r="E55" s="49"/>
    </row>
    <row r="56" spans="1:5" x14ac:dyDescent="0.2">
      <c r="A56" s="62" t="str">
        <f>'RESUMO - DESPESA'!A14</f>
        <v>Jackson Ávila</v>
      </c>
      <c r="B56" s="51">
        <f>B39</f>
        <v>42736</v>
      </c>
      <c r="C56" s="49"/>
      <c r="D56" s="47" t="str">
        <f>'RESUMO - DESPESA'!A15</f>
        <v>Jaime Negherbon</v>
      </c>
      <c r="E56" s="51">
        <f>B56</f>
        <v>42736</v>
      </c>
    </row>
    <row r="57" spans="1:5" x14ac:dyDescent="0.2">
      <c r="A57" s="63"/>
      <c r="B57" s="64"/>
      <c r="C57" s="65"/>
      <c r="D57" s="63"/>
      <c r="E57" s="64"/>
    </row>
    <row r="58" spans="1:5" x14ac:dyDescent="0.2">
      <c r="A58" s="55" t="s">
        <v>88</v>
      </c>
      <c r="B58" s="66" t="s">
        <v>3</v>
      </c>
      <c r="C58" s="65"/>
      <c r="D58" s="55" t="s">
        <v>88</v>
      </c>
      <c r="E58" s="66" t="s">
        <v>3</v>
      </c>
    </row>
    <row r="59" spans="1:5" x14ac:dyDescent="0.2">
      <c r="A59" s="55" t="s">
        <v>91</v>
      </c>
      <c r="B59" s="52">
        <v>91.91</v>
      </c>
      <c r="C59" s="65"/>
      <c r="D59" s="55"/>
      <c r="E59" s="67"/>
    </row>
    <row r="60" spans="1:5" x14ac:dyDescent="0.2">
      <c r="A60" s="55" t="s">
        <v>92</v>
      </c>
      <c r="B60" s="67">
        <v>0.69</v>
      </c>
      <c r="C60" s="65"/>
      <c r="D60" s="55"/>
      <c r="E60" s="67"/>
    </row>
    <row r="61" spans="1:5" x14ac:dyDescent="0.2">
      <c r="A61" s="55" t="s">
        <v>98</v>
      </c>
      <c r="B61" s="67">
        <v>10.06</v>
      </c>
      <c r="C61" s="65"/>
      <c r="D61" s="66"/>
      <c r="E61" s="67"/>
    </row>
    <row r="62" spans="1:5" x14ac:dyDescent="0.2">
      <c r="A62" s="66"/>
      <c r="B62" s="67"/>
      <c r="C62" s="65"/>
      <c r="D62" s="66"/>
      <c r="E62" s="67"/>
    </row>
    <row r="63" spans="1:5" x14ac:dyDescent="0.2">
      <c r="A63" s="66"/>
      <c r="B63" s="67"/>
      <c r="C63" s="65"/>
      <c r="D63" s="66"/>
      <c r="E63" s="67"/>
    </row>
    <row r="64" spans="1:5" x14ac:dyDescent="0.2">
      <c r="A64" s="66"/>
      <c r="B64" s="67"/>
      <c r="C64" s="65"/>
      <c r="D64" s="66"/>
      <c r="E64" s="67"/>
    </row>
    <row r="65" spans="1:5" x14ac:dyDescent="0.2">
      <c r="A65" s="66"/>
      <c r="B65" s="67"/>
      <c r="C65" s="65"/>
      <c r="D65" s="66"/>
      <c r="E65" s="67"/>
    </row>
    <row r="66" spans="1:5" x14ac:dyDescent="0.2">
      <c r="A66" s="66"/>
      <c r="B66" s="67"/>
      <c r="C66" s="65"/>
      <c r="D66" s="66"/>
      <c r="E66" s="67"/>
    </row>
    <row r="67" spans="1:5" x14ac:dyDescent="0.2">
      <c r="A67" s="66"/>
      <c r="B67" s="67"/>
      <c r="C67" s="65"/>
      <c r="D67" s="66"/>
      <c r="E67" s="67"/>
    </row>
    <row r="68" spans="1:5" x14ac:dyDescent="0.2">
      <c r="A68" s="66"/>
      <c r="B68" s="67"/>
      <c r="C68" s="65"/>
      <c r="D68" s="66"/>
      <c r="E68" s="67"/>
    </row>
    <row r="69" spans="1:5" x14ac:dyDescent="0.2">
      <c r="A69" s="68" t="s">
        <v>4</v>
      </c>
      <c r="B69" s="85">
        <f>SUM(B59:B68)</f>
        <v>102.66</v>
      </c>
      <c r="C69" s="65"/>
      <c r="D69" s="68" t="s">
        <v>4</v>
      </c>
      <c r="E69" s="85">
        <f>SUM(E59:E68)</f>
        <v>0</v>
      </c>
    </row>
    <row r="70" spans="1:5" x14ac:dyDescent="0.2">
      <c r="A70" s="69"/>
      <c r="B70" s="70"/>
      <c r="C70" s="65"/>
      <c r="D70" s="69"/>
      <c r="E70" s="70"/>
    </row>
    <row r="71" spans="1:5" x14ac:dyDescent="0.2">
      <c r="A71" s="69"/>
      <c r="B71" s="70"/>
      <c r="C71" s="65"/>
      <c r="D71" s="69"/>
      <c r="E71" s="70"/>
    </row>
    <row r="72" spans="1:5" x14ac:dyDescent="0.2">
      <c r="A72" s="69"/>
      <c r="B72" s="70"/>
      <c r="C72" s="65"/>
      <c r="D72" s="69"/>
      <c r="E72" s="70"/>
    </row>
    <row r="73" spans="1:5" x14ac:dyDescent="0.2">
      <c r="A73" s="69"/>
      <c r="B73" s="70"/>
      <c r="C73" s="65"/>
      <c r="D73" s="69"/>
      <c r="E73" s="70"/>
    </row>
    <row r="74" spans="1:5" x14ac:dyDescent="0.2">
      <c r="A74" s="69"/>
      <c r="B74" s="70"/>
      <c r="C74" s="65"/>
      <c r="D74" s="69"/>
      <c r="E74" s="70"/>
    </row>
    <row r="75" spans="1:5" x14ac:dyDescent="0.2">
      <c r="A75" s="62" t="str">
        <f>'RESUMO - DESPESA'!A16</f>
        <v>Marcelindo Gruner</v>
      </c>
      <c r="B75" s="51">
        <f>B56</f>
        <v>42736</v>
      </c>
      <c r="C75" s="49"/>
      <c r="D75" s="47" t="str">
        <f>'RESUMO - DESPESA'!A17</f>
        <v>Pedro Garcia</v>
      </c>
      <c r="E75" s="51">
        <f>B75</f>
        <v>42736</v>
      </c>
    </row>
    <row r="76" spans="1:5" x14ac:dyDescent="0.2">
      <c r="A76" s="63"/>
      <c r="B76" s="64"/>
      <c r="C76" s="65"/>
      <c r="D76" s="63"/>
      <c r="E76" s="64"/>
    </row>
    <row r="77" spans="1:5" x14ac:dyDescent="0.2">
      <c r="A77" s="55" t="s">
        <v>88</v>
      </c>
      <c r="B77" s="66" t="s">
        <v>3</v>
      </c>
      <c r="C77" s="65"/>
      <c r="D77" s="55" t="s">
        <v>88</v>
      </c>
      <c r="E77" s="66" t="s">
        <v>3</v>
      </c>
    </row>
    <row r="78" spans="1:5" x14ac:dyDescent="0.2">
      <c r="A78" s="55" t="s">
        <v>79</v>
      </c>
      <c r="B78" s="67">
        <v>90.64</v>
      </c>
      <c r="C78" s="65"/>
      <c r="D78" s="55"/>
      <c r="E78" s="67"/>
    </row>
    <row r="79" spans="1:5" x14ac:dyDescent="0.2">
      <c r="A79" s="55">
        <v>1078</v>
      </c>
      <c r="B79" s="67">
        <v>44.47</v>
      </c>
      <c r="C79" s="65"/>
      <c r="D79" s="55"/>
      <c r="E79" s="67"/>
    </row>
    <row r="80" spans="1:5" x14ac:dyDescent="0.2">
      <c r="A80" s="55"/>
      <c r="B80" s="67"/>
      <c r="C80" s="65"/>
      <c r="D80" s="55"/>
      <c r="E80" s="67"/>
    </row>
    <row r="81" spans="1:5" x14ac:dyDescent="0.2">
      <c r="A81" s="66"/>
      <c r="B81" s="67"/>
      <c r="C81" s="65"/>
      <c r="D81" s="66"/>
      <c r="E81" s="67"/>
    </row>
    <row r="82" spans="1:5" x14ac:dyDescent="0.2">
      <c r="A82" s="66"/>
      <c r="B82" s="67"/>
      <c r="C82" s="65"/>
      <c r="D82" s="66"/>
      <c r="E82" s="67"/>
    </row>
    <row r="83" spans="1:5" x14ac:dyDescent="0.2">
      <c r="A83" s="66"/>
      <c r="B83" s="67"/>
      <c r="C83" s="65"/>
      <c r="D83" s="66"/>
      <c r="E83" s="67"/>
    </row>
    <row r="84" spans="1:5" x14ac:dyDescent="0.2">
      <c r="A84" s="66"/>
      <c r="B84" s="67"/>
      <c r="C84" s="65"/>
      <c r="D84" s="66"/>
      <c r="E84" s="67"/>
    </row>
    <row r="85" spans="1:5" x14ac:dyDescent="0.2">
      <c r="A85" s="66"/>
      <c r="B85" s="67"/>
      <c r="C85" s="65"/>
      <c r="D85" s="66"/>
      <c r="E85" s="67"/>
    </row>
    <row r="86" spans="1:5" x14ac:dyDescent="0.2">
      <c r="A86" s="66"/>
      <c r="B86" s="67"/>
      <c r="C86" s="65"/>
      <c r="D86" s="66"/>
      <c r="E86" s="67"/>
    </row>
    <row r="87" spans="1:5" x14ac:dyDescent="0.2">
      <c r="A87" s="66"/>
      <c r="B87" s="67"/>
      <c r="C87" s="65"/>
      <c r="D87" s="66"/>
      <c r="E87" s="67"/>
    </row>
    <row r="88" spans="1:5" x14ac:dyDescent="0.2">
      <c r="A88" s="68" t="s">
        <v>4</v>
      </c>
      <c r="B88" s="85">
        <f>SUM(B78:B87)</f>
        <v>135.11000000000001</v>
      </c>
      <c r="C88" s="65"/>
      <c r="D88" s="68" t="s">
        <v>4</v>
      </c>
      <c r="E88" s="85">
        <f>SUM(E78:E87)</f>
        <v>0</v>
      </c>
    </row>
    <row r="89" spans="1:5" x14ac:dyDescent="0.2">
      <c r="A89" s="69"/>
      <c r="B89" s="70"/>
      <c r="C89" s="65"/>
      <c r="D89" s="69"/>
      <c r="E89" s="70"/>
    </row>
    <row r="90" spans="1:5" x14ac:dyDescent="0.2">
      <c r="A90" s="69"/>
      <c r="B90" s="70"/>
      <c r="C90" s="65"/>
      <c r="D90" s="69"/>
      <c r="E90" s="70"/>
    </row>
    <row r="91" spans="1:5" x14ac:dyDescent="0.2">
      <c r="A91" s="60"/>
      <c r="B91" s="61"/>
      <c r="C91" s="49"/>
      <c r="D91" s="60"/>
      <c r="E91" s="61"/>
    </row>
    <row r="92" spans="1:5" x14ac:dyDescent="0.2">
      <c r="A92" s="62" t="str">
        <f>'RESUMO - DESPESA'!A18</f>
        <v>Ronaldo de Souza</v>
      </c>
      <c r="B92" s="51">
        <f>B75</f>
        <v>42736</v>
      </c>
      <c r="C92" s="49"/>
      <c r="D92" s="62" t="e">
        <f>'RESUMO - DESPESA'!#REF!</f>
        <v>#REF!</v>
      </c>
      <c r="E92" s="51">
        <f>B92</f>
        <v>42736</v>
      </c>
    </row>
    <row r="93" spans="1:5" x14ac:dyDescent="0.2">
      <c r="A93" s="53"/>
      <c r="B93" s="54"/>
      <c r="C93" s="49"/>
      <c r="D93" s="53"/>
      <c r="E93" s="54"/>
    </row>
    <row r="94" spans="1:5" x14ac:dyDescent="0.2">
      <c r="A94" s="55" t="s">
        <v>88</v>
      </c>
      <c r="B94" s="55" t="s">
        <v>3</v>
      </c>
      <c r="C94" s="49"/>
      <c r="D94" s="55" t="s">
        <v>88</v>
      </c>
      <c r="E94" s="55" t="s">
        <v>3</v>
      </c>
    </row>
    <row r="95" spans="1:5" x14ac:dyDescent="0.2">
      <c r="A95" s="55" t="s">
        <v>90</v>
      </c>
      <c r="B95" s="57">
        <v>44.02</v>
      </c>
      <c r="C95" s="58"/>
      <c r="D95" s="55" t="s">
        <v>78</v>
      </c>
      <c r="E95" s="57">
        <v>35.409999999999997</v>
      </c>
    </row>
    <row r="96" spans="1:5" x14ac:dyDescent="0.2">
      <c r="A96" s="55"/>
      <c r="B96" s="57"/>
      <c r="C96" s="58"/>
      <c r="D96" s="55" t="s">
        <v>86</v>
      </c>
      <c r="E96" s="57">
        <v>7.25</v>
      </c>
    </row>
    <row r="97" spans="1:5" x14ac:dyDescent="0.2">
      <c r="A97" s="55"/>
      <c r="B97" s="57"/>
      <c r="C97" s="58"/>
      <c r="D97" s="55" t="s">
        <v>87</v>
      </c>
      <c r="E97" s="57">
        <v>7.25</v>
      </c>
    </row>
    <row r="98" spans="1:5" x14ac:dyDescent="0.2">
      <c r="A98" s="66"/>
      <c r="B98" s="57"/>
      <c r="C98" s="58"/>
      <c r="D98" s="55" t="s">
        <v>89</v>
      </c>
      <c r="E98" s="57">
        <v>19.36</v>
      </c>
    </row>
    <row r="99" spans="1:5" x14ac:dyDescent="0.2">
      <c r="A99" s="66"/>
      <c r="B99" s="57"/>
      <c r="C99" s="58"/>
      <c r="D99" s="55" t="s">
        <v>93</v>
      </c>
      <c r="E99" s="57">
        <v>121.8</v>
      </c>
    </row>
    <row r="100" spans="1:5" x14ac:dyDescent="0.2">
      <c r="A100" s="66"/>
      <c r="B100" s="57"/>
      <c r="C100" s="58"/>
      <c r="D100" s="55" t="s">
        <v>94</v>
      </c>
      <c r="E100" s="57">
        <v>3.63</v>
      </c>
    </row>
    <row r="101" spans="1:5" x14ac:dyDescent="0.2">
      <c r="A101" s="66"/>
      <c r="B101" s="57"/>
      <c r="C101" s="58"/>
      <c r="D101" s="55" t="s">
        <v>108</v>
      </c>
      <c r="E101" s="57">
        <v>168</v>
      </c>
    </row>
    <row r="102" spans="1:5" x14ac:dyDescent="0.2">
      <c r="A102" s="66"/>
      <c r="B102" s="57"/>
      <c r="C102" s="58"/>
      <c r="D102" s="55" t="s">
        <v>109</v>
      </c>
      <c r="E102" s="57">
        <v>101.49</v>
      </c>
    </row>
    <row r="103" spans="1:5" x14ac:dyDescent="0.2">
      <c r="A103" s="66"/>
      <c r="B103" s="57"/>
      <c r="C103" s="58"/>
      <c r="D103" s="55" t="s">
        <v>110</v>
      </c>
      <c r="E103" s="57">
        <v>31.9</v>
      </c>
    </row>
    <row r="104" spans="1:5" x14ac:dyDescent="0.2">
      <c r="A104" s="66"/>
      <c r="B104" s="57"/>
      <c r="C104" s="58"/>
      <c r="D104" s="55"/>
      <c r="E104" s="57"/>
    </row>
    <row r="105" spans="1:5" x14ac:dyDescent="0.2">
      <c r="A105" s="66"/>
      <c r="B105" s="57"/>
      <c r="C105" s="58"/>
      <c r="D105" s="55"/>
      <c r="E105" s="57"/>
    </row>
    <row r="106" spans="1:5" x14ac:dyDescent="0.2">
      <c r="A106" s="59" t="s">
        <v>4</v>
      </c>
      <c r="B106" s="86">
        <f>SUM(B95:B104)</f>
        <v>44.02</v>
      </c>
      <c r="C106" s="58"/>
      <c r="D106" s="59" t="s">
        <v>4</v>
      </c>
      <c r="E106" s="86">
        <f>SUM(E95:E105)</f>
        <v>496.09</v>
      </c>
    </row>
    <row r="107" spans="1:5" x14ac:dyDescent="0.2">
      <c r="A107" s="60"/>
      <c r="B107" s="72"/>
      <c r="C107" s="58"/>
      <c r="D107" s="60"/>
      <c r="E107" s="72"/>
    </row>
    <row r="108" spans="1:5" x14ac:dyDescent="0.2">
      <c r="A108" s="60"/>
      <c r="B108" s="72"/>
      <c r="C108" s="58"/>
      <c r="D108" s="60"/>
      <c r="E108" s="72"/>
    </row>
    <row r="109" spans="1:5" x14ac:dyDescent="0.2">
      <c r="A109" s="60"/>
      <c r="B109" s="72"/>
      <c r="C109" s="58"/>
      <c r="D109" s="60"/>
      <c r="E109" s="72"/>
    </row>
    <row r="110" spans="1:5" x14ac:dyDescent="0.2">
      <c r="A110" s="60"/>
      <c r="B110" s="61"/>
      <c r="C110" s="49"/>
      <c r="D110" s="60"/>
      <c r="E110" s="61"/>
    </row>
    <row r="111" spans="1:5" x14ac:dyDescent="0.2">
      <c r="A111" s="60"/>
      <c r="B111" s="61"/>
      <c r="C111" s="49"/>
      <c r="D111" s="60"/>
      <c r="E111" s="61"/>
    </row>
    <row r="112" spans="1:5" x14ac:dyDescent="0.2">
      <c r="A112" s="62" t="e">
        <f>'RESUMO - DESPESA'!#REF!</f>
        <v>#REF!</v>
      </c>
      <c r="B112" s="51">
        <f>B92</f>
        <v>42736</v>
      </c>
      <c r="C112" s="49"/>
      <c r="D112" s="62" t="e">
        <f>'RESUMO - DESPESA'!#REF!</f>
        <v>#REF!</v>
      </c>
      <c r="E112" s="51">
        <f>B112</f>
        <v>42736</v>
      </c>
    </row>
    <row r="113" spans="1:5" x14ac:dyDescent="0.2">
      <c r="A113" s="63"/>
      <c r="B113" s="64"/>
      <c r="C113" s="65"/>
      <c r="D113" s="63"/>
      <c r="E113" s="64"/>
    </row>
    <row r="114" spans="1:5" x14ac:dyDescent="0.2">
      <c r="A114" s="55" t="s">
        <v>88</v>
      </c>
      <c r="B114" s="66" t="s">
        <v>3</v>
      </c>
      <c r="C114" s="65"/>
      <c r="D114" s="55" t="s">
        <v>88</v>
      </c>
      <c r="E114" s="66" t="s">
        <v>3</v>
      </c>
    </row>
    <row r="115" spans="1:5" x14ac:dyDescent="0.2">
      <c r="A115" s="55" t="s">
        <v>96</v>
      </c>
      <c r="B115" s="67">
        <v>30.7</v>
      </c>
      <c r="C115" s="65"/>
      <c r="D115" s="55" t="s">
        <v>100</v>
      </c>
      <c r="E115" s="67">
        <v>31.65</v>
      </c>
    </row>
    <row r="116" spans="1:5" x14ac:dyDescent="0.2">
      <c r="A116" s="55" t="s">
        <v>104</v>
      </c>
      <c r="B116" s="67">
        <v>67.27</v>
      </c>
      <c r="C116" s="65"/>
      <c r="D116" s="55"/>
      <c r="E116" s="67"/>
    </row>
    <row r="117" spans="1:5" x14ac:dyDescent="0.2">
      <c r="A117" s="55"/>
      <c r="B117" s="67"/>
      <c r="C117" s="65"/>
      <c r="D117" s="66"/>
      <c r="E117" s="67"/>
    </row>
    <row r="118" spans="1:5" x14ac:dyDescent="0.2">
      <c r="A118" s="66"/>
      <c r="B118" s="67"/>
      <c r="C118" s="65"/>
      <c r="D118" s="66"/>
      <c r="E118" s="67"/>
    </row>
    <row r="119" spans="1:5" x14ac:dyDescent="0.2">
      <c r="A119" s="66"/>
      <c r="B119" s="67"/>
      <c r="C119" s="65"/>
      <c r="D119" s="66"/>
      <c r="E119" s="67"/>
    </row>
    <row r="120" spans="1:5" x14ac:dyDescent="0.2">
      <c r="A120" s="66"/>
      <c r="B120" s="67"/>
      <c r="C120" s="65"/>
      <c r="D120" s="66"/>
      <c r="E120" s="67"/>
    </row>
    <row r="121" spans="1:5" x14ac:dyDescent="0.2">
      <c r="A121" s="66"/>
      <c r="B121" s="67"/>
      <c r="C121" s="65"/>
      <c r="D121" s="66"/>
      <c r="E121" s="67"/>
    </row>
    <row r="122" spans="1:5" x14ac:dyDescent="0.2">
      <c r="A122" s="66"/>
      <c r="B122" s="67"/>
      <c r="C122" s="65"/>
      <c r="D122" s="66"/>
      <c r="E122" s="67"/>
    </row>
    <row r="123" spans="1:5" x14ac:dyDescent="0.2">
      <c r="A123" s="66"/>
      <c r="B123" s="67"/>
      <c r="C123" s="65"/>
      <c r="D123" s="66"/>
      <c r="E123" s="67"/>
    </row>
    <row r="124" spans="1:5" x14ac:dyDescent="0.2">
      <c r="A124" s="66"/>
      <c r="B124" s="67"/>
      <c r="C124" s="65"/>
      <c r="D124" s="66"/>
      <c r="E124" s="67"/>
    </row>
    <row r="125" spans="1:5" x14ac:dyDescent="0.2">
      <c r="A125" s="68" t="s">
        <v>4</v>
      </c>
      <c r="B125" s="85">
        <f>SUM(B115:B124)</f>
        <v>97.97</v>
      </c>
      <c r="C125" s="65"/>
      <c r="D125" s="68" t="s">
        <v>4</v>
      </c>
      <c r="E125" s="85">
        <f>SUM(E115:E124)</f>
        <v>31.65</v>
      </c>
    </row>
    <row r="126" spans="1:5" x14ac:dyDescent="0.2">
      <c r="A126" s="69"/>
      <c r="B126" s="70"/>
      <c r="C126" s="65"/>
      <c r="D126" s="69"/>
      <c r="E126" s="70"/>
    </row>
    <row r="127" spans="1:5" x14ac:dyDescent="0.2">
      <c r="A127" s="69"/>
      <c r="B127" s="70"/>
      <c r="C127" s="65"/>
      <c r="D127" s="69"/>
      <c r="E127" s="70"/>
    </row>
    <row r="128" spans="1:5" x14ac:dyDescent="0.2">
      <c r="A128" s="60"/>
      <c r="B128" s="61"/>
      <c r="C128" s="49"/>
      <c r="D128" s="60"/>
      <c r="E128" s="61"/>
    </row>
    <row r="129" spans="1:5" x14ac:dyDescent="0.2">
      <c r="A129" s="62" t="e">
        <f>'RESUMO - DESPESA'!#REF!</f>
        <v>#REF!</v>
      </c>
      <c r="B129" s="51">
        <f>B112</f>
        <v>42736</v>
      </c>
      <c r="C129" s="49"/>
      <c r="D129" s="47" t="e">
        <f>'RESUMO - DESPESA'!#REF!</f>
        <v>#REF!</v>
      </c>
      <c r="E129" s="51">
        <f>B129</f>
        <v>42736</v>
      </c>
    </row>
    <row r="130" spans="1:5" x14ac:dyDescent="0.2">
      <c r="A130" s="63"/>
      <c r="B130" s="64"/>
      <c r="C130" s="65"/>
      <c r="D130" s="63"/>
      <c r="E130" s="64"/>
    </row>
    <row r="131" spans="1:5" x14ac:dyDescent="0.2">
      <c r="A131" s="55" t="s">
        <v>88</v>
      </c>
      <c r="B131" s="66" t="s">
        <v>3</v>
      </c>
      <c r="C131" s="65"/>
      <c r="D131" s="55" t="s">
        <v>88</v>
      </c>
      <c r="E131" s="66" t="s">
        <v>3</v>
      </c>
    </row>
    <row r="132" spans="1:5" x14ac:dyDescent="0.2">
      <c r="A132" s="55" t="s">
        <v>106</v>
      </c>
      <c r="B132" s="67">
        <v>8.7799999999999994</v>
      </c>
      <c r="C132" s="65"/>
      <c r="D132" s="55"/>
      <c r="E132" s="67"/>
    </row>
    <row r="133" spans="1:5" x14ac:dyDescent="0.2">
      <c r="A133" s="55"/>
      <c r="B133" s="67"/>
      <c r="C133" s="65"/>
      <c r="D133" s="55"/>
      <c r="E133" s="67"/>
    </row>
    <row r="134" spans="1:5" x14ac:dyDescent="0.2">
      <c r="A134" s="55"/>
      <c r="B134" s="67"/>
      <c r="C134" s="65"/>
      <c r="D134" s="55"/>
      <c r="E134" s="67"/>
    </row>
    <row r="135" spans="1:5" x14ac:dyDescent="0.2">
      <c r="A135" s="55"/>
      <c r="B135" s="67"/>
      <c r="C135" s="65"/>
      <c r="D135" s="66"/>
      <c r="E135" s="67"/>
    </row>
    <row r="136" spans="1:5" x14ac:dyDescent="0.2">
      <c r="A136" s="55"/>
      <c r="B136" s="67"/>
      <c r="C136" s="65"/>
      <c r="D136" s="66"/>
      <c r="E136" s="67"/>
    </row>
    <row r="137" spans="1:5" x14ac:dyDescent="0.2">
      <c r="A137" s="55"/>
      <c r="B137" s="67"/>
      <c r="C137" s="65"/>
      <c r="D137" s="66"/>
      <c r="E137" s="67"/>
    </row>
    <row r="138" spans="1:5" x14ac:dyDescent="0.2">
      <c r="A138" s="55"/>
      <c r="B138" s="67"/>
      <c r="C138" s="65"/>
      <c r="D138" s="66"/>
      <c r="E138" s="67"/>
    </row>
    <row r="139" spans="1:5" x14ac:dyDescent="0.2">
      <c r="A139" s="66"/>
      <c r="B139" s="67"/>
      <c r="C139" s="65"/>
      <c r="D139" s="66"/>
      <c r="E139" s="67"/>
    </row>
    <row r="140" spans="1:5" x14ac:dyDescent="0.2">
      <c r="A140" s="66"/>
      <c r="B140" s="67"/>
      <c r="C140" s="65"/>
      <c r="D140" s="66"/>
      <c r="E140" s="67"/>
    </row>
    <row r="141" spans="1:5" x14ac:dyDescent="0.2">
      <c r="A141" s="66"/>
      <c r="B141" s="67"/>
      <c r="C141" s="65"/>
      <c r="D141" s="66"/>
      <c r="E141" s="67"/>
    </row>
    <row r="142" spans="1:5" x14ac:dyDescent="0.2">
      <c r="A142" s="68" t="s">
        <v>4</v>
      </c>
      <c r="B142" s="85">
        <f>SUM(B132:B141)</f>
        <v>8.7799999999999994</v>
      </c>
      <c r="C142" s="65"/>
      <c r="D142" s="68" t="s">
        <v>4</v>
      </c>
      <c r="E142" s="85">
        <f>SUM(E132:E141)</f>
        <v>0</v>
      </c>
    </row>
    <row r="143" spans="1:5" x14ac:dyDescent="0.2">
      <c r="A143" s="69"/>
      <c r="B143" s="70"/>
      <c r="C143" s="65"/>
      <c r="D143" s="69"/>
      <c r="E143" s="70"/>
    </row>
    <row r="144" spans="1:5" x14ac:dyDescent="0.2">
      <c r="A144" s="69"/>
      <c r="B144" s="70"/>
      <c r="C144" s="65"/>
      <c r="D144" s="69"/>
      <c r="E144" s="70"/>
    </row>
    <row r="145" spans="1:5" x14ac:dyDescent="0.2">
      <c r="A145" s="69"/>
      <c r="B145" s="70"/>
      <c r="C145" s="65"/>
      <c r="D145" s="69"/>
      <c r="E145" s="70"/>
    </row>
    <row r="146" spans="1:5" x14ac:dyDescent="0.2">
      <c r="A146" s="60"/>
      <c r="B146" s="61"/>
      <c r="C146" s="49"/>
      <c r="D146" s="60"/>
      <c r="E146" s="61"/>
    </row>
    <row r="147" spans="1:5" x14ac:dyDescent="0.2">
      <c r="A147" s="60"/>
      <c r="B147" s="61"/>
      <c r="C147" s="49"/>
      <c r="D147" s="60"/>
      <c r="E147" s="61"/>
    </row>
    <row r="148" spans="1:5" x14ac:dyDescent="0.2">
      <c r="A148" s="62" t="e">
        <f>'RESUMO - DESPESA'!#REF!</f>
        <v>#REF!</v>
      </c>
      <c r="B148" s="51">
        <f>B129</f>
        <v>42736</v>
      </c>
      <c r="C148" s="49"/>
      <c r="D148" s="62" t="str">
        <f>'RESUMO - DESPESA'!A19</f>
        <v>Presidência</v>
      </c>
      <c r="E148" s="51">
        <f>B148</f>
        <v>42736</v>
      </c>
    </row>
    <row r="149" spans="1:5" x14ac:dyDescent="0.2">
      <c r="A149" s="63"/>
      <c r="B149" s="64"/>
      <c r="C149" s="65"/>
      <c r="D149" s="63"/>
      <c r="E149" s="64"/>
    </row>
    <row r="150" spans="1:5" x14ac:dyDescent="0.2">
      <c r="A150" s="55" t="s">
        <v>88</v>
      </c>
      <c r="B150" s="66" t="s">
        <v>3</v>
      </c>
      <c r="C150" s="65"/>
      <c r="D150" s="55" t="s">
        <v>88</v>
      </c>
      <c r="E150" s="66" t="s">
        <v>3</v>
      </c>
    </row>
    <row r="151" spans="1:5" x14ac:dyDescent="0.2">
      <c r="A151" s="66"/>
      <c r="B151" s="67"/>
      <c r="C151" s="65"/>
      <c r="D151" s="55" t="s">
        <v>95</v>
      </c>
      <c r="E151" s="67">
        <v>7.07</v>
      </c>
    </row>
    <row r="152" spans="1:5" x14ac:dyDescent="0.2">
      <c r="A152" s="66"/>
      <c r="B152" s="67"/>
      <c r="C152" s="65"/>
      <c r="D152" s="55" t="s">
        <v>103</v>
      </c>
      <c r="E152" s="67">
        <v>11.41</v>
      </c>
    </row>
    <row r="153" spans="1:5" x14ac:dyDescent="0.2">
      <c r="A153" s="66"/>
      <c r="B153" s="67"/>
      <c r="C153" s="65"/>
      <c r="D153" s="55" t="s">
        <v>105</v>
      </c>
      <c r="E153" s="67">
        <v>56.09</v>
      </c>
    </row>
    <row r="154" spans="1:5" x14ac:dyDescent="0.2">
      <c r="A154" s="66"/>
      <c r="B154" s="67"/>
      <c r="C154" s="65"/>
      <c r="D154" s="66"/>
      <c r="E154" s="67"/>
    </row>
    <row r="155" spans="1:5" x14ac:dyDescent="0.2">
      <c r="A155" s="66"/>
      <c r="B155" s="67"/>
      <c r="C155" s="65"/>
      <c r="D155" s="66"/>
      <c r="E155" s="67"/>
    </row>
    <row r="156" spans="1:5" x14ac:dyDescent="0.2">
      <c r="A156" s="66"/>
      <c r="B156" s="67"/>
      <c r="C156" s="65"/>
      <c r="D156" s="66"/>
      <c r="E156" s="67"/>
    </row>
    <row r="157" spans="1:5" x14ac:dyDescent="0.2">
      <c r="A157" s="66"/>
      <c r="B157" s="67"/>
      <c r="C157" s="65"/>
      <c r="D157" s="66"/>
      <c r="E157" s="67"/>
    </row>
    <row r="158" spans="1:5" x14ac:dyDescent="0.2">
      <c r="A158" s="66"/>
      <c r="B158" s="67"/>
      <c r="C158" s="65"/>
      <c r="D158" s="66"/>
      <c r="E158" s="67"/>
    </row>
    <row r="159" spans="1:5" x14ac:dyDescent="0.2">
      <c r="A159" s="66"/>
      <c r="B159" s="67"/>
      <c r="C159" s="65"/>
      <c r="D159" s="66"/>
      <c r="E159" s="67"/>
    </row>
    <row r="160" spans="1:5" x14ac:dyDescent="0.2">
      <c r="A160" s="66"/>
      <c r="B160" s="67"/>
      <c r="C160" s="65"/>
      <c r="D160" s="66"/>
      <c r="E160" s="67"/>
    </row>
    <row r="161" spans="1:8" x14ac:dyDescent="0.2">
      <c r="A161" s="68" t="s">
        <v>4</v>
      </c>
      <c r="B161" s="85">
        <f>SUM(B151:B160)</f>
        <v>0</v>
      </c>
      <c r="C161" s="65"/>
      <c r="D161" s="68" t="s">
        <v>4</v>
      </c>
      <c r="E161" s="85">
        <f>SUM(E151:E160)</f>
        <v>74.570000000000007</v>
      </c>
    </row>
    <row r="162" spans="1:8" x14ac:dyDescent="0.2">
      <c r="A162" s="60"/>
      <c r="B162" s="61"/>
      <c r="C162" s="49"/>
      <c r="D162" s="60"/>
      <c r="E162" s="61"/>
    </row>
    <row r="163" spans="1:8" x14ac:dyDescent="0.2">
      <c r="A163" s="60"/>
      <c r="B163" s="61"/>
      <c r="C163" s="49"/>
      <c r="D163" s="60"/>
      <c r="E163" s="61"/>
    </row>
    <row r="164" spans="1:8" x14ac:dyDescent="0.2">
      <c r="A164" s="49"/>
      <c r="B164" s="49"/>
      <c r="C164" s="49"/>
      <c r="D164" s="49"/>
      <c r="E164" s="49"/>
    </row>
    <row r="165" spans="1:8" x14ac:dyDescent="0.2">
      <c r="A165" s="62" t="e">
        <f>'RESUMO - DESPESA'!#REF!</f>
        <v>#REF!</v>
      </c>
      <c r="B165" s="51">
        <f>B148</f>
        <v>42736</v>
      </c>
      <c r="C165" s="49"/>
      <c r="D165" s="47" t="e">
        <f>'RESUMO - DESPESA'!#REF!</f>
        <v>#REF!</v>
      </c>
      <c r="E165" s="51">
        <f>B165</f>
        <v>42736</v>
      </c>
    </row>
    <row r="166" spans="1:8" x14ac:dyDescent="0.2">
      <c r="A166" s="63"/>
      <c r="B166" s="64"/>
      <c r="C166" s="65"/>
      <c r="D166" s="63"/>
      <c r="E166" s="64"/>
    </row>
    <row r="167" spans="1:8" x14ac:dyDescent="0.2">
      <c r="A167" s="55" t="s">
        <v>88</v>
      </c>
      <c r="B167" s="66" t="s">
        <v>3</v>
      </c>
      <c r="C167" s="65"/>
      <c r="D167" s="55" t="s">
        <v>88</v>
      </c>
      <c r="E167" s="55" t="s">
        <v>3</v>
      </c>
    </row>
    <row r="168" spans="1:8" x14ac:dyDescent="0.2">
      <c r="A168" s="55" t="s">
        <v>99</v>
      </c>
      <c r="B168" s="67">
        <v>106.59</v>
      </c>
      <c r="C168" s="65"/>
      <c r="D168" s="262" t="s">
        <v>83</v>
      </c>
      <c r="E168" s="67">
        <v>96.18</v>
      </c>
      <c r="G168" s="84"/>
      <c r="H168" s="197" t="s">
        <v>67</v>
      </c>
    </row>
    <row r="169" spans="1:8" x14ac:dyDescent="0.2">
      <c r="A169" s="55" t="s">
        <v>102</v>
      </c>
      <c r="B169" s="67">
        <v>73.87</v>
      </c>
      <c r="C169" s="65"/>
      <c r="D169" s="55" t="s">
        <v>93</v>
      </c>
      <c r="E169" s="57">
        <v>121.8</v>
      </c>
    </row>
    <row r="170" spans="1:8" x14ac:dyDescent="0.2">
      <c r="A170" s="55"/>
      <c r="B170" s="67"/>
      <c r="C170" s="65"/>
      <c r="D170" s="55" t="s">
        <v>97</v>
      </c>
      <c r="E170" s="57">
        <v>314.29000000000002</v>
      </c>
    </row>
    <row r="171" spans="1:8" x14ac:dyDescent="0.2">
      <c r="A171" s="55"/>
      <c r="B171" s="67"/>
      <c r="C171" s="65"/>
      <c r="D171" s="55" t="s">
        <v>107</v>
      </c>
      <c r="E171" s="67">
        <v>391.3</v>
      </c>
    </row>
    <row r="172" spans="1:8" x14ac:dyDescent="0.2">
      <c r="A172" s="66"/>
      <c r="B172" s="67"/>
      <c r="C172" s="65"/>
      <c r="D172" s="55"/>
      <c r="E172" s="67"/>
    </row>
    <row r="173" spans="1:8" x14ac:dyDescent="0.2">
      <c r="A173" s="66"/>
      <c r="B173" s="67"/>
      <c r="C173" s="65"/>
      <c r="D173" s="55"/>
      <c r="E173" s="57"/>
    </row>
    <row r="174" spans="1:8" x14ac:dyDescent="0.2">
      <c r="A174" s="66"/>
      <c r="B174" s="67"/>
      <c r="C174" s="65"/>
      <c r="D174" s="55"/>
      <c r="E174" s="67"/>
    </row>
    <row r="175" spans="1:8" x14ac:dyDescent="0.2">
      <c r="A175" s="66"/>
      <c r="B175" s="67"/>
      <c r="C175" s="65"/>
      <c r="D175" s="55"/>
      <c r="E175" s="67"/>
    </row>
    <row r="176" spans="1:8" x14ac:dyDescent="0.2">
      <c r="A176" s="66"/>
      <c r="B176" s="67"/>
      <c r="C176" s="65"/>
      <c r="D176" s="55"/>
      <c r="E176" s="67"/>
    </row>
    <row r="177" spans="1:5" x14ac:dyDescent="0.2">
      <c r="A177" s="66"/>
      <c r="B177" s="67"/>
      <c r="C177" s="65"/>
      <c r="D177" s="55"/>
      <c r="E177" s="67"/>
    </row>
    <row r="178" spans="1:5" x14ac:dyDescent="0.2">
      <c r="A178" s="68" t="s">
        <v>4</v>
      </c>
      <c r="B178" s="85">
        <f>SUM(B168:B177)</f>
        <v>180.46</v>
      </c>
      <c r="C178" s="65"/>
      <c r="D178" s="68" t="s">
        <v>4</v>
      </c>
      <c r="E178" s="85">
        <f>SUM(E168:E177)</f>
        <v>923.56999999999994</v>
      </c>
    </row>
    <row r="179" spans="1:5" x14ac:dyDescent="0.2">
      <c r="A179" s="69"/>
      <c r="B179" s="70"/>
      <c r="C179" s="65"/>
      <c r="D179" s="69"/>
      <c r="E179" s="70"/>
    </row>
    <row r="180" spans="1:5" x14ac:dyDescent="0.2">
      <c r="A180" s="69"/>
      <c r="B180" s="70"/>
      <c r="C180" s="65"/>
      <c r="D180" s="69"/>
      <c r="E180" s="70"/>
    </row>
    <row r="181" spans="1:5" x14ac:dyDescent="0.2">
      <c r="A181" s="60"/>
      <c r="B181" s="61"/>
      <c r="C181" s="49"/>
      <c r="D181" s="60"/>
      <c r="E181" s="61"/>
    </row>
    <row r="182" spans="1:5" x14ac:dyDescent="0.2">
      <c r="A182" s="71"/>
      <c r="B182" s="71"/>
      <c r="C182" s="71"/>
      <c r="D182" s="71"/>
      <c r="E182" s="71"/>
    </row>
    <row r="183" spans="1:5" x14ac:dyDescent="0.2">
      <c r="A183" s="71"/>
      <c r="B183" s="71"/>
      <c r="C183" s="71"/>
      <c r="D183" s="71"/>
      <c r="E183" s="71"/>
    </row>
    <row r="184" spans="1:5" x14ac:dyDescent="0.2">
      <c r="A184" s="47" t="e">
        <f>'RESUMO - DESPESA'!#REF!</f>
        <v>#REF!</v>
      </c>
      <c r="B184" s="51">
        <f>B165</f>
        <v>42736</v>
      </c>
      <c r="C184" s="49"/>
      <c r="D184" s="47" t="e">
        <f>'RESUMO - DESPESA'!#REF!</f>
        <v>#REF!</v>
      </c>
      <c r="E184" s="51">
        <f>B184</f>
        <v>42736</v>
      </c>
    </row>
    <row r="185" spans="1:5" x14ac:dyDescent="0.2">
      <c r="A185" s="63"/>
      <c r="B185" s="64"/>
      <c r="C185" s="65"/>
      <c r="D185" s="63"/>
      <c r="E185" s="64"/>
    </row>
    <row r="186" spans="1:5" x14ac:dyDescent="0.2">
      <c r="A186" s="55" t="s">
        <v>88</v>
      </c>
      <c r="B186" s="66" t="s">
        <v>3</v>
      </c>
      <c r="C186" s="65"/>
      <c r="D186" s="55" t="s">
        <v>88</v>
      </c>
      <c r="E186" s="66" t="s">
        <v>3</v>
      </c>
    </row>
    <row r="187" spans="1:5" x14ac:dyDescent="0.2">
      <c r="A187" s="55"/>
      <c r="B187" s="67"/>
      <c r="C187" s="65"/>
      <c r="D187" s="66"/>
      <c r="E187" s="67"/>
    </row>
    <row r="188" spans="1:5" x14ac:dyDescent="0.2">
      <c r="A188" s="55"/>
      <c r="B188" s="67"/>
      <c r="C188" s="65"/>
      <c r="D188" s="66"/>
      <c r="E188" s="67"/>
    </row>
    <row r="189" spans="1:5" x14ac:dyDescent="0.2">
      <c r="A189" s="66"/>
      <c r="B189" s="67"/>
      <c r="C189" s="65"/>
      <c r="D189" s="66"/>
      <c r="E189" s="67"/>
    </row>
    <row r="190" spans="1:5" x14ac:dyDescent="0.2">
      <c r="A190" s="66"/>
      <c r="B190" s="67"/>
      <c r="C190" s="65"/>
      <c r="D190" s="66"/>
      <c r="E190" s="67"/>
    </row>
    <row r="191" spans="1:5" x14ac:dyDescent="0.2">
      <c r="A191" s="66"/>
      <c r="B191" s="67"/>
      <c r="C191" s="65"/>
      <c r="D191" s="66"/>
      <c r="E191" s="67"/>
    </row>
    <row r="192" spans="1:5" x14ac:dyDescent="0.2">
      <c r="A192" s="66"/>
      <c r="B192" s="67"/>
      <c r="C192" s="65"/>
      <c r="D192" s="66"/>
      <c r="E192" s="67"/>
    </row>
    <row r="193" spans="1:5" x14ac:dyDescent="0.2">
      <c r="A193" s="66"/>
      <c r="B193" s="67"/>
      <c r="C193" s="65"/>
      <c r="D193" s="66"/>
      <c r="E193" s="67"/>
    </row>
    <row r="194" spans="1:5" x14ac:dyDescent="0.2">
      <c r="A194" s="66"/>
      <c r="B194" s="67"/>
      <c r="C194" s="65"/>
      <c r="D194" s="66"/>
      <c r="E194" s="67"/>
    </row>
    <row r="195" spans="1:5" x14ac:dyDescent="0.2">
      <c r="A195" s="66"/>
      <c r="B195" s="67"/>
      <c r="C195" s="65"/>
      <c r="D195" s="66"/>
      <c r="E195" s="67"/>
    </row>
    <row r="196" spans="1:5" x14ac:dyDescent="0.2">
      <c r="A196" s="66"/>
      <c r="B196" s="67"/>
      <c r="C196" s="65"/>
      <c r="D196" s="66"/>
      <c r="E196" s="67"/>
    </row>
    <row r="197" spans="1:5" x14ac:dyDescent="0.2">
      <c r="A197" s="68" t="s">
        <v>4</v>
      </c>
      <c r="B197" s="85">
        <f>SUM(B187:B196)</f>
        <v>0</v>
      </c>
      <c r="C197" s="65"/>
      <c r="D197" s="68" t="s">
        <v>4</v>
      </c>
      <c r="E197" s="85">
        <f>SUM(E187:E196)</f>
        <v>0</v>
      </c>
    </row>
    <row r="198" spans="1:5" x14ac:dyDescent="0.2">
      <c r="A198" s="69"/>
      <c r="B198" s="70"/>
      <c r="C198" s="65"/>
      <c r="D198" s="69"/>
      <c r="E198" s="70"/>
    </row>
    <row r="199" spans="1:5" x14ac:dyDescent="0.2">
      <c r="A199" s="69"/>
      <c r="B199" s="70"/>
      <c r="C199" s="65"/>
      <c r="D199" s="69"/>
      <c r="E199" s="70"/>
    </row>
    <row r="200" spans="1:5" x14ac:dyDescent="0.2">
      <c r="A200" s="65"/>
      <c r="B200" s="65"/>
      <c r="C200" s="65"/>
      <c r="D200" s="65"/>
      <c r="E200" s="65"/>
    </row>
    <row r="201" spans="1:5" x14ac:dyDescent="0.2">
      <c r="A201" s="47"/>
      <c r="B201" s="51">
        <f>B184</f>
        <v>42736</v>
      </c>
      <c r="C201" s="49"/>
      <c r="D201" s="47"/>
      <c r="E201" s="51">
        <f>E184</f>
        <v>42736</v>
      </c>
    </row>
    <row r="202" spans="1:5" x14ac:dyDescent="0.2">
      <c r="A202" s="63"/>
      <c r="B202" s="64"/>
      <c r="C202" s="65"/>
      <c r="D202" s="63"/>
      <c r="E202" s="64"/>
    </row>
    <row r="203" spans="1:5" x14ac:dyDescent="0.2">
      <c r="A203" s="55" t="s">
        <v>88</v>
      </c>
      <c r="B203" s="55" t="s">
        <v>3</v>
      </c>
      <c r="C203" s="65"/>
      <c r="D203" s="55" t="s">
        <v>88</v>
      </c>
      <c r="E203" s="66" t="s">
        <v>3</v>
      </c>
    </row>
    <row r="204" spans="1:5" x14ac:dyDescent="0.2">
      <c r="A204" s="66"/>
      <c r="B204" s="67"/>
      <c r="C204" s="65"/>
      <c r="D204" s="73"/>
      <c r="E204" s="67"/>
    </row>
    <row r="205" spans="1:5" x14ac:dyDescent="0.2">
      <c r="A205" s="66"/>
      <c r="B205" s="67"/>
      <c r="C205" s="65"/>
      <c r="D205" s="66"/>
      <c r="E205" s="67"/>
    </row>
    <row r="206" spans="1:5" x14ac:dyDescent="0.2">
      <c r="A206" s="66"/>
      <c r="B206" s="67"/>
      <c r="C206" s="65"/>
      <c r="D206" s="66"/>
      <c r="E206" s="67"/>
    </row>
    <row r="207" spans="1:5" x14ac:dyDescent="0.2">
      <c r="A207" s="66"/>
      <c r="B207" s="67"/>
      <c r="C207" s="65"/>
      <c r="D207" s="66"/>
      <c r="E207" s="67"/>
    </row>
    <row r="208" spans="1:5" x14ac:dyDescent="0.2">
      <c r="A208" s="66"/>
      <c r="B208" s="67"/>
      <c r="C208" s="65"/>
      <c r="D208" s="66"/>
      <c r="E208" s="67"/>
    </row>
    <row r="209" spans="1:5" x14ac:dyDescent="0.2">
      <c r="A209" s="66"/>
      <c r="B209" s="67"/>
      <c r="C209" s="65"/>
      <c r="D209" s="66"/>
      <c r="E209" s="67"/>
    </row>
    <row r="210" spans="1:5" x14ac:dyDescent="0.2">
      <c r="A210" s="66"/>
      <c r="B210" s="67"/>
      <c r="C210" s="65"/>
      <c r="D210" s="66"/>
      <c r="E210" s="67"/>
    </row>
    <row r="211" spans="1:5" x14ac:dyDescent="0.2">
      <c r="A211" s="66"/>
      <c r="B211" s="67"/>
      <c r="C211" s="65"/>
      <c r="D211" s="66"/>
      <c r="E211" s="67"/>
    </row>
    <row r="212" spans="1:5" x14ac:dyDescent="0.2">
      <c r="A212" s="66"/>
      <c r="B212" s="67"/>
      <c r="C212" s="65"/>
      <c r="D212" s="66"/>
      <c r="E212" s="67"/>
    </row>
    <row r="213" spans="1:5" x14ac:dyDescent="0.2">
      <c r="A213" s="66"/>
      <c r="B213" s="67"/>
      <c r="C213" s="65"/>
      <c r="D213" s="66"/>
      <c r="E213" s="67"/>
    </row>
    <row r="214" spans="1:5" x14ac:dyDescent="0.2">
      <c r="A214" s="68" t="s">
        <v>4</v>
      </c>
      <c r="B214" s="85">
        <f>SUM(B204:B213)</f>
        <v>0</v>
      </c>
      <c r="C214" s="65"/>
      <c r="D214" s="68" t="s">
        <v>4</v>
      </c>
      <c r="E214" s="85">
        <f>SUM(E204:E213)</f>
        <v>0</v>
      </c>
    </row>
    <row r="215" spans="1:5" x14ac:dyDescent="0.2">
      <c r="A215" s="69"/>
      <c r="B215" s="70"/>
      <c r="C215" s="65"/>
      <c r="D215" s="69"/>
      <c r="E215" s="70"/>
    </row>
    <row r="216" spans="1:5" x14ac:dyDescent="0.2">
      <c r="A216" s="69"/>
      <c r="B216" s="70"/>
      <c r="C216" s="65"/>
      <c r="D216" s="69"/>
      <c r="E216" s="70"/>
    </row>
    <row r="217" spans="1:5" x14ac:dyDescent="0.2">
      <c r="A217" s="73"/>
      <c r="B217" s="73"/>
      <c r="C217" s="73"/>
      <c r="D217" s="73"/>
      <c r="E217" s="73"/>
    </row>
    <row r="220" spans="1:5" x14ac:dyDescent="0.2">
      <c r="A220" s="74" t="s">
        <v>7</v>
      </c>
    </row>
    <row r="222" spans="1:5" x14ac:dyDescent="0.2">
      <c r="A222" s="75" t="s">
        <v>8</v>
      </c>
      <c r="B222" s="296">
        <f>B201</f>
        <v>42736</v>
      </c>
      <c r="C222" s="297"/>
    </row>
    <row r="224" spans="1:5" x14ac:dyDescent="0.2">
      <c r="A224" s="76" t="s">
        <v>9</v>
      </c>
      <c r="B224" s="298" t="s">
        <v>6</v>
      </c>
      <c r="C224" s="299"/>
    </row>
    <row r="225" spans="1:3" x14ac:dyDescent="0.2">
      <c r="A225" s="77"/>
      <c r="B225" s="302"/>
      <c r="C225" s="303"/>
    </row>
    <row r="226" spans="1:3" x14ac:dyDescent="0.2">
      <c r="A226" s="78" t="str">
        <f>'RESUMO - DESPESA'!A8:B8</f>
        <v>Ademar Winter</v>
      </c>
      <c r="B226" s="300">
        <f>B16</f>
        <v>16.25</v>
      </c>
      <c r="C226" s="301"/>
    </row>
    <row r="227" spans="1:3" x14ac:dyDescent="0.2">
      <c r="A227" s="79" t="str">
        <f>'RESUMO - DESPESA'!A9:B9</f>
        <v xml:space="preserve">Anderson Kassner </v>
      </c>
      <c r="B227" s="304">
        <f>E16</f>
        <v>85.61</v>
      </c>
      <c r="C227" s="305"/>
    </row>
    <row r="228" spans="1:3" x14ac:dyDescent="0.2">
      <c r="A228" s="78" t="str">
        <f>'RESUMO - DESPESA'!A10:B10</f>
        <v>Arlindo Rincos</v>
      </c>
      <c r="B228" s="290">
        <f>B33</f>
        <v>31.9</v>
      </c>
      <c r="C228" s="291"/>
    </row>
    <row r="229" spans="1:3" x14ac:dyDescent="0.2">
      <c r="A229" s="79" t="str">
        <f>'RESUMO - DESPESA'!A11:B11</f>
        <v>Celestino Klinkoski</v>
      </c>
      <c r="B229" s="282">
        <f>E33</f>
        <v>83.15</v>
      </c>
      <c r="C229" s="283"/>
    </row>
    <row r="230" spans="1:3" x14ac:dyDescent="0.2">
      <c r="A230" s="78" t="str">
        <f>'RESUMO - DESPESA'!A12:B12</f>
        <v>Eugênio josé Juraszek</v>
      </c>
      <c r="B230" s="290">
        <f>B52</f>
        <v>0</v>
      </c>
      <c r="C230" s="291"/>
    </row>
    <row r="231" spans="1:3" x14ac:dyDescent="0.2">
      <c r="A231" s="79" t="str">
        <f>'RESUMO - DESPESA'!A13:B13</f>
        <v>Isair Moser</v>
      </c>
      <c r="B231" s="282">
        <f>E52</f>
        <v>35.619999999999997</v>
      </c>
      <c r="C231" s="283"/>
    </row>
    <row r="232" spans="1:3" x14ac:dyDescent="0.2">
      <c r="A232" s="78" t="str">
        <f>'RESUMO - DESPESA'!A14:B14</f>
        <v>Jackson Ávila</v>
      </c>
      <c r="B232" s="290">
        <f>B69</f>
        <v>102.66</v>
      </c>
      <c r="C232" s="291"/>
    </row>
    <row r="233" spans="1:3" x14ac:dyDescent="0.2">
      <c r="A233" s="79" t="str">
        <f>'RESUMO - DESPESA'!A15:B15</f>
        <v>Jaime Negherbon</v>
      </c>
      <c r="B233" s="282">
        <f>E69</f>
        <v>0</v>
      </c>
      <c r="C233" s="283"/>
    </row>
    <row r="234" spans="1:3" x14ac:dyDescent="0.2">
      <c r="A234" s="78" t="str">
        <f>'RESUMO - DESPESA'!A16:B16</f>
        <v>Marcelindo Gruner</v>
      </c>
      <c r="B234" s="290">
        <f>B88</f>
        <v>135.11000000000001</v>
      </c>
      <c r="C234" s="291"/>
    </row>
    <row r="235" spans="1:3" x14ac:dyDescent="0.2">
      <c r="A235" s="79" t="str">
        <f>'RESUMO - DESPESA'!A17:B17</f>
        <v>Pedro Garcia</v>
      </c>
      <c r="B235" s="282">
        <f>E88</f>
        <v>0</v>
      </c>
      <c r="C235" s="283"/>
    </row>
    <row r="236" spans="1:3" x14ac:dyDescent="0.2">
      <c r="A236" s="78" t="str">
        <f>'RESUMO - DESPESA'!A18:B18</f>
        <v>Ronaldo de Souza</v>
      </c>
      <c r="B236" s="290">
        <f>B106</f>
        <v>44.02</v>
      </c>
      <c r="C236" s="291"/>
    </row>
    <row r="237" spans="1:3" x14ac:dyDescent="0.2">
      <c r="A237" s="79" t="e">
        <f>'RESUMO - DESPESA'!#REF!</f>
        <v>#REF!</v>
      </c>
      <c r="B237" s="282">
        <f>E106</f>
        <v>496.09</v>
      </c>
      <c r="C237" s="283"/>
    </row>
    <row r="238" spans="1:3" x14ac:dyDescent="0.2">
      <c r="A238" s="78" t="e">
        <f>'RESUMO - DESPESA'!#REF!</f>
        <v>#REF!</v>
      </c>
      <c r="B238" s="290">
        <f>B125</f>
        <v>97.97</v>
      </c>
      <c r="C238" s="291"/>
    </row>
    <row r="239" spans="1:3" x14ac:dyDescent="0.2">
      <c r="A239" s="79" t="e">
        <f>'RESUMO - DESPESA'!#REF!</f>
        <v>#REF!</v>
      </c>
      <c r="B239" s="282">
        <f>E125</f>
        <v>31.65</v>
      </c>
      <c r="C239" s="283"/>
    </row>
    <row r="240" spans="1:3" x14ac:dyDescent="0.2">
      <c r="A240" s="78" t="e">
        <f>'RESUMO - DESPESA'!#REF!</f>
        <v>#REF!</v>
      </c>
      <c r="B240" s="290">
        <f>B142</f>
        <v>8.7799999999999994</v>
      </c>
      <c r="C240" s="291"/>
    </row>
    <row r="241" spans="1:3" x14ac:dyDescent="0.2">
      <c r="A241" s="79" t="e">
        <f>'RESUMO - DESPESA'!#REF!</f>
        <v>#REF!</v>
      </c>
      <c r="B241" s="282">
        <f>E142</f>
        <v>0</v>
      </c>
      <c r="C241" s="283"/>
    </row>
    <row r="242" spans="1:3" x14ac:dyDescent="0.2">
      <c r="A242" s="78" t="e">
        <f>'RESUMO - DESPESA'!#REF!</f>
        <v>#REF!</v>
      </c>
      <c r="B242" s="290">
        <f>B161</f>
        <v>0</v>
      </c>
      <c r="C242" s="291"/>
    </row>
    <row r="243" spans="1:3" x14ac:dyDescent="0.2">
      <c r="A243" s="79" t="str">
        <f>'RESUMO - DESPESA'!A19:B19</f>
        <v>Presidência</v>
      </c>
      <c r="B243" s="282">
        <f>E161</f>
        <v>74.570000000000007</v>
      </c>
      <c r="C243" s="283"/>
    </row>
    <row r="244" spans="1:3" x14ac:dyDescent="0.2">
      <c r="A244" s="78" t="e">
        <f>'RESUMO - DESPESA'!#REF!</f>
        <v>#REF!</v>
      </c>
      <c r="B244" s="290">
        <f>B178</f>
        <v>180.46</v>
      </c>
      <c r="C244" s="291"/>
    </row>
    <row r="245" spans="1:3" x14ac:dyDescent="0.2">
      <c r="A245" s="80" t="e">
        <f>'RESUMO - DESPESA'!#REF!</f>
        <v>#REF!</v>
      </c>
      <c r="B245" s="294">
        <f>E178</f>
        <v>923.56999999999994</v>
      </c>
      <c r="C245" s="295"/>
    </row>
    <row r="246" spans="1:3" x14ac:dyDescent="0.2">
      <c r="A246" s="81" t="e">
        <f>'RESUMO - DESPESA'!#REF!</f>
        <v>#REF!</v>
      </c>
      <c r="B246" s="288">
        <f>B197</f>
        <v>0</v>
      </c>
      <c r="C246" s="289"/>
    </row>
    <row r="247" spans="1:3" x14ac:dyDescent="0.2">
      <c r="A247" s="80" t="e">
        <f>'RESUMO - DESPESA'!#REF!</f>
        <v>#REF!</v>
      </c>
      <c r="B247" s="292">
        <f>E197</f>
        <v>0</v>
      </c>
      <c r="C247" s="293"/>
    </row>
    <row r="248" spans="1:3" x14ac:dyDescent="0.2">
      <c r="A248" s="82"/>
      <c r="B248" s="286"/>
      <c r="C248" s="287"/>
    </row>
    <row r="249" spans="1:3" x14ac:dyDescent="0.2">
      <c r="A249" s="83" t="s">
        <v>5</v>
      </c>
      <c r="B249" s="284">
        <f>SUM(B226:C248)</f>
        <v>2347.41</v>
      </c>
      <c r="C249" s="285"/>
    </row>
  </sheetData>
  <sheetProtection selectLockedCells="1"/>
  <mergeCells count="27">
    <mergeCell ref="B222:C222"/>
    <mergeCell ref="B243:C243"/>
    <mergeCell ref="B244:C244"/>
    <mergeCell ref="B239:C239"/>
    <mergeCell ref="B240:C240"/>
    <mergeCell ref="B241:C241"/>
    <mergeCell ref="B242:C242"/>
    <mergeCell ref="B224:C224"/>
    <mergeCell ref="B226:C226"/>
    <mergeCell ref="B225:C225"/>
    <mergeCell ref="B227:C227"/>
    <mergeCell ref="B228:C228"/>
    <mergeCell ref="B229:C229"/>
    <mergeCell ref="B230:C230"/>
    <mergeCell ref="B238:C238"/>
    <mergeCell ref="B236:C236"/>
    <mergeCell ref="B237:C237"/>
    <mergeCell ref="B231:C231"/>
    <mergeCell ref="B249:C249"/>
    <mergeCell ref="B248:C248"/>
    <mergeCell ref="B246:C246"/>
    <mergeCell ref="B232:C232"/>
    <mergeCell ref="B233:C233"/>
    <mergeCell ref="B234:C234"/>
    <mergeCell ref="B235:C235"/>
    <mergeCell ref="B247:C247"/>
    <mergeCell ref="B245:C24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>
    <oddHeader>&amp;LRepública Federativa do Brasil
Estado de Santa Catarina
Câmara Municipal de Jaraguá do Sul&amp;C-
-
-
&amp;RRelatório de Materiais de Expediente 
Fornecidos aos Gabinetes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24" sqref="A24"/>
    </sheetView>
  </sheetViews>
  <sheetFormatPr defaultRowHeight="12.75" x14ac:dyDescent="0.2"/>
  <cols>
    <col min="1" max="1" width="25.7109375" style="52" customWidth="1"/>
    <col min="2" max="3" width="14.5703125" style="52" customWidth="1"/>
    <col min="4" max="4" width="15.5703125" style="52" customWidth="1"/>
    <col min="5" max="5" width="2.7109375" style="52" customWidth="1"/>
    <col min="6" max="7" width="14.5703125" style="52" customWidth="1"/>
    <col min="8" max="8" width="15.5703125" style="52" customWidth="1"/>
    <col min="9" max="9" width="2.7109375" style="52" customWidth="1"/>
    <col min="10" max="11" width="14.5703125" style="52" customWidth="1"/>
    <col min="12" max="12" width="15.5703125" style="52" customWidth="1"/>
    <col min="13" max="13" width="2.85546875" style="52" customWidth="1"/>
    <col min="14" max="14" width="15.5703125" style="52" customWidth="1"/>
    <col min="15" max="16384" width="9.140625" style="52"/>
  </cols>
  <sheetData>
    <row r="1" spans="1:14" x14ac:dyDescent="0.2">
      <c r="A1" s="74" t="s">
        <v>7</v>
      </c>
      <c r="E1" s="71"/>
      <c r="F1" s="207"/>
      <c r="G1" s="207"/>
      <c r="H1" s="207"/>
      <c r="J1" s="207"/>
      <c r="K1" s="207"/>
      <c r="L1" s="207"/>
      <c r="N1" s="207"/>
    </row>
    <row r="2" spans="1:14" x14ac:dyDescent="0.2">
      <c r="E2" s="2"/>
      <c r="F2" s="2"/>
      <c r="G2" s="2"/>
      <c r="H2" s="2"/>
      <c r="J2" s="2"/>
      <c r="K2" s="2"/>
      <c r="L2" s="2"/>
      <c r="N2" s="2"/>
    </row>
    <row r="3" spans="1:14" x14ac:dyDescent="0.2">
      <c r="A3" s="75" t="s">
        <v>8</v>
      </c>
      <c r="B3" s="88"/>
      <c r="C3" s="88"/>
      <c r="D3" s="89">
        <v>42736</v>
      </c>
      <c r="E3" s="87"/>
    </row>
    <row r="4" spans="1:14" ht="13.5" thickBot="1" x14ac:dyDescent="0.25">
      <c r="E4" s="87"/>
    </row>
    <row r="5" spans="1:14" x14ac:dyDescent="0.2">
      <c r="A5" s="307" t="s">
        <v>49</v>
      </c>
      <c r="B5" s="306"/>
      <c r="C5" s="306"/>
      <c r="D5" s="306"/>
      <c r="E5" s="228"/>
      <c r="F5" s="306" t="s">
        <v>50</v>
      </c>
      <c r="G5" s="306"/>
      <c r="H5" s="306"/>
      <c r="I5" s="306"/>
      <c r="J5" s="306"/>
      <c r="K5" s="306"/>
      <c r="L5" s="306"/>
      <c r="M5" s="229"/>
      <c r="N5" s="310"/>
    </row>
    <row r="6" spans="1:14" x14ac:dyDescent="0.2">
      <c r="A6" s="308"/>
      <c r="B6" s="309"/>
      <c r="C6" s="309"/>
      <c r="D6" s="309"/>
      <c r="E6" s="87"/>
      <c r="F6" s="309" t="s">
        <v>51</v>
      </c>
      <c r="G6" s="309"/>
      <c r="H6" s="309"/>
      <c r="I6" s="224"/>
      <c r="J6" s="309" t="s">
        <v>52</v>
      </c>
      <c r="K6" s="309"/>
      <c r="L6" s="309"/>
      <c r="M6" s="151"/>
      <c r="N6" s="311"/>
    </row>
    <row r="7" spans="1:14" x14ac:dyDescent="0.2">
      <c r="A7" s="230"/>
      <c r="B7" s="208"/>
      <c r="C7" s="208"/>
      <c r="D7" s="208"/>
      <c r="E7" s="87"/>
      <c r="F7" s="208"/>
      <c r="G7" s="208"/>
      <c r="H7" s="208"/>
      <c r="I7" s="208"/>
      <c r="J7" s="208"/>
      <c r="K7" s="208"/>
      <c r="L7" s="208"/>
      <c r="M7" s="151"/>
      <c r="N7" s="312"/>
    </row>
    <row r="8" spans="1:14" x14ac:dyDescent="0.2">
      <c r="A8" s="231" t="s">
        <v>9</v>
      </c>
      <c r="B8" s="210" t="s">
        <v>1</v>
      </c>
      <c r="C8" s="210" t="s">
        <v>41</v>
      </c>
      <c r="D8" s="209" t="s">
        <v>39</v>
      </c>
      <c r="E8" s="87"/>
      <c r="F8" s="210" t="s">
        <v>1</v>
      </c>
      <c r="G8" s="210" t="s">
        <v>41</v>
      </c>
      <c r="H8" s="209" t="s">
        <v>39</v>
      </c>
      <c r="I8" s="208"/>
      <c r="J8" s="210" t="s">
        <v>1</v>
      </c>
      <c r="K8" s="210" t="s">
        <v>41</v>
      </c>
      <c r="L8" s="209" t="s">
        <v>39</v>
      </c>
      <c r="M8" s="151"/>
      <c r="N8" s="232" t="s">
        <v>4</v>
      </c>
    </row>
    <row r="9" spans="1:14" x14ac:dyDescent="0.2">
      <c r="A9" s="230"/>
      <c r="B9" s="208"/>
      <c r="C9" s="208"/>
      <c r="D9" s="208"/>
      <c r="E9" s="87"/>
      <c r="F9" s="208"/>
      <c r="G9" s="208"/>
      <c r="H9" s="208"/>
      <c r="I9" s="208"/>
      <c r="J9" s="208"/>
      <c r="K9" s="208"/>
      <c r="L9" s="208"/>
      <c r="M9" s="151"/>
      <c r="N9" s="233"/>
    </row>
    <row r="10" spans="1:14" x14ac:dyDescent="0.2">
      <c r="A10" s="234" t="str">
        <f>'RESUMO - DESPESA'!A8:B8</f>
        <v>Ademar Winter</v>
      </c>
      <c r="B10" s="211"/>
      <c r="C10" s="212">
        <v>0.08</v>
      </c>
      <c r="D10" s="213">
        <f>B10*C10</f>
        <v>0</v>
      </c>
      <c r="E10" s="87"/>
      <c r="F10" s="263">
        <f>67+20</f>
        <v>87</v>
      </c>
      <c r="G10" s="212">
        <v>0.11</v>
      </c>
      <c r="H10" s="213">
        <f>F10*G10</f>
        <v>9.57</v>
      </c>
      <c r="I10" s="208"/>
      <c r="J10" s="211">
        <v>43</v>
      </c>
      <c r="K10" s="225">
        <v>0.51400000000000001</v>
      </c>
      <c r="L10" s="213">
        <f>J10*K10</f>
        <v>22.102</v>
      </c>
      <c r="M10" s="151"/>
      <c r="N10" s="235">
        <f>L10+H10+D10</f>
        <v>31.672000000000001</v>
      </c>
    </row>
    <row r="11" spans="1:14" x14ac:dyDescent="0.2">
      <c r="A11" s="236" t="str">
        <f>'RESUMO - DESPESA'!A9:B9</f>
        <v xml:space="preserve">Anderson Kassner </v>
      </c>
      <c r="B11" s="214"/>
      <c r="C11" s="215">
        <v>0.08</v>
      </c>
      <c r="D11" s="216">
        <f t="shared" ref="D11:D31" si="0">B11*C11</f>
        <v>0</v>
      </c>
      <c r="E11" s="87"/>
      <c r="F11" s="264">
        <v>255</v>
      </c>
      <c r="G11" s="226">
        <v>0.11</v>
      </c>
      <c r="H11" s="216">
        <f t="shared" ref="H11:H31" si="1">F11*G11</f>
        <v>28.05</v>
      </c>
      <c r="I11" s="208"/>
      <c r="J11" s="214">
        <v>47</v>
      </c>
      <c r="K11" s="227">
        <v>0.51400000000000001</v>
      </c>
      <c r="L11" s="216">
        <f t="shared" ref="L11:L31" si="2">J11*K11</f>
        <v>24.158000000000001</v>
      </c>
      <c r="M11" s="151"/>
      <c r="N11" s="237">
        <f t="shared" ref="N11:N31" si="3">L11+H11+D11</f>
        <v>52.207999999999998</v>
      </c>
    </row>
    <row r="12" spans="1:14" x14ac:dyDescent="0.2">
      <c r="A12" s="234" t="str">
        <f>'RESUMO - DESPESA'!A10:B10</f>
        <v>Arlindo Rincos</v>
      </c>
      <c r="B12" s="211"/>
      <c r="C12" s="212">
        <v>0.08</v>
      </c>
      <c r="D12" s="213">
        <f t="shared" si="0"/>
        <v>0</v>
      </c>
      <c r="E12" s="87"/>
      <c r="F12" s="264">
        <f>34+241</f>
        <v>275</v>
      </c>
      <c r="G12" s="212">
        <v>0.11</v>
      </c>
      <c r="H12" s="213">
        <f t="shared" si="1"/>
        <v>30.25</v>
      </c>
      <c r="I12" s="208"/>
      <c r="J12" s="211">
        <v>0</v>
      </c>
      <c r="K12" s="225">
        <v>0.51400000000000001</v>
      </c>
      <c r="L12" s="213">
        <f t="shared" si="2"/>
        <v>0</v>
      </c>
      <c r="M12" s="151"/>
      <c r="N12" s="235">
        <f t="shared" si="3"/>
        <v>30.25</v>
      </c>
    </row>
    <row r="13" spans="1:14" x14ac:dyDescent="0.2">
      <c r="A13" s="236" t="str">
        <f>'RESUMO - DESPESA'!A11:B11</f>
        <v>Celestino Klinkoski</v>
      </c>
      <c r="B13" s="217"/>
      <c r="C13" s="215">
        <v>0.08</v>
      </c>
      <c r="D13" s="216">
        <f t="shared" si="0"/>
        <v>0</v>
      </c>
      <c r="E13" s="87"/>
      <c r="F13" s="266">
        <v>337</v>
      </c>
      <c r="G13" s="226">
        <v>0.11</v>
      </c>
      <c r="H13" s="216">
        <f t="shared" si="1"/>
        <v>37.07</v>
      </c>
      <c r="I13" s="208"/>
      <c r="J13" s="217">
        <v>1</v>
      </c>
      <c r="K13" s="227">
        <v>0.51400000000000001</v>
      </c>
      <c r="L13" s="216">
        <f t="shared" si="2"/>
        <v>0.51400000000000001</v>
      </c>
      <c r="M13" s="151"/>
      <c r="N13" s="237">
        <f t="shared" si="3"/>
        <v>37.584000000000003</v>
      </c>
    </row>
    <row r="14" spans="1:14" x14ac:dyDescent="0.2">
      <c r="A14" s="259" t="str">
        <f>'RESUMO - DESPESA'!A12:B12</f>
        <v>Eugênio josé Juraszek</v>
      </c>
      <c r="B14" s="218"/>
      <c r="C14" s="212">
        <v>0.08</v>
      </c>
      <c r="D14" s="213">
        <f t="shared" si="0"/>
        <v>0</v>
      </c>
      <c r="E14" s="87"/>
      <c r="F14" s="264">
        <f>181+38</f>
        <v>219</v>
      </c>
      <c r="G14" s="212">
        <v>0.11</v>
      </c>
      <c r="H14" s="213">
        <f t="shared" si="1"/>
        <v>24.09</v>
      </c>
      <c r="I14" s="208"/>
      <c r="J14" s="218">
        <v>17</v>
      </c>
      <c r="K14" s="225">
        <v>0.51400000000000001</v>
      </c>
      <c r="L14" s="213">
        <f t="shared" si="2"/>
        <v>8.7379999999999995</v>
      </c>
      <c r="M14" s="151"/>
      <c r="N14" s="235">
        <f t="shared" si="3"/>
        <v>32.828000000000003</v>
      </c>
    </row>
    <row r="15" spans="1:14" x14ac:dyDescent="0.2">
      <c r="A15" s="236" t="str">
        <f>'RESUMO - DESPESA'!A13:B13</f>
        <v>Isair Moser</v>
      </c>
      <c r="B15" s="217"/>
      <c r="C15" s="215">
        <v>0.08</v>
      </c>
      <c r="D15" s="216">
        <f t="shared" si="0"/>
        <v>0</v>
      </c>
      <c r="E15" s="87"/>
      <c r="F15" s="264">
        <v>112</v>
      </c>
      <c r="G15" s="226">
        <v>0.11</v>
      </c>
      <c r="H15" s="216">
        <f t="shared" si="1"/>
        <v>12.32</v>
      </c>
      <c r="I15" s="208"/>
      <c r="J15" s="217">
        <v>8</v>
      </c>
      <c r="K15" s="227">
        <v>0.51400000000000001</v>
      </c>
      <c r="L15" s="216">
        <f t="shared" si="2"/>
        <v>4.1120000000000001</v>
      </c>
      <c r="M15" s="151"/>
      <c r="N15" s="237">
        <f t="shared" si="3"/>
        <v>16.432000000000002</v>
      </c>
    </row>
    <row r="16" spans="1:14" x14ac:dyDescent="0.2">
      <c r="A16" s="259" t="str">
        <f>'RESUMO - DESPESA'!A14:B14</f>
        <v>Jackson Ávila</v>
      </c>
      <c r="B16" s="218"/>
      <c r="C16" s="212">
        <v>0.08</v>
      </c>
      <c r="D16" s="213">
        <f t="shared" si="0"/>
        <v>0</v>
      </c>
      <c r="E16" s="87"/>
      <c r="F16" s="264">
        <v>252</v>
      </c>
      <c r="G16" s="212">
        <v>0.11</v>
      </c>
      <c r="H16" s="213">
        <f t="shared" si="1"/>
        <v>27.72</v>
      </c>
      <c r="I16" s="208"/>
      <c r="J16" s="218">
        <v>8</v>
      </c>
      <c r="K16" s="225">
        <v>0.51400000000000001</v>
      </c>
      <c r="L16" s="213">
        <f t="shared" si="2"/>
        <v>4.1120000000000001</v>
      </c>
      <c r="M16" s="151"/>
      <c r="N16" s="235">
        <f t="shared" si="3"/>
        <v>31.832000000000001</v>
      </c>
    </row>
    <row r="17" spans="1:17" x14ac:dyDescent="0.2">
      <c r="A17" s="236" t="str">
        <f>'RESUMO - DESPESA'!A15:B15</f>
        <v>Jaime Negherbon</v>
      </c>
      <c r="B17" s="217"/>
      <c r="C17" s="215">
        <v>0.08</v>
      </c>
      <c r="D17" s="216">
        <f t="shared" si="0"/>
        <v>0</v>
      </c>
      <c r="E17" s="87"/>
      <c r="F17" s="264">
        <f>16+309</f>
        <v>325</v>
      </c>
      <c r="G17" s="226">
        <v>0.11</v>
      </c>
      <c r="H17" s="216">
        <f t="shared" si="1"/>
        <v>35.75</v>
      </c>
      <c r="I17" s="208"/>
      <c r="J17" s="217">
        <v>82</v>
      </c>
      <c r="K17" s="227">
        <v>0.51400000000000001</v>
      </c>
      <c r="L17" s="216">
        <f t="shared" si="2"/>
        <v>42.148000000000003</v>
      </c>
      <c r="M17" s="151"/>
      <c r="N17" s="237">
        <f t="shared" si="3"/>
        <v>77.897999999999996</v>
      </c>
    </row>
    <row r="18" spans="1:17" x14ac:dyDescent="0.2">
      <c r="A18" s="259" t="str">
        <f>'RESUMO - DESPESA'!A16:B16</f>
        <v>Marcelindo Gruner</v>
      </c>
      <c r="B18" s="218"/>
      <c r="C18" s="212">
        <v>0.08</v>
      </c>
      <c r="D18" s="213">
        <f t="shared" si="0"/>
        <v>0</v>
      </c>
      <c r="E18" s="87"/>
      <c r="F18" s="264">
        <v>252</v>
      </c>
      <c r="G18" s="212">
        <v>0.11</v>
      </c>
      <c r="H18" s="213">
        <f t="shared" si="1"/>
        <v>27.72</v>
      </c>
      <c r="I18" s="208"/>
      <c r="J18" s="218">
        <v>4</v>
      </c>
      <c r="K18" s="225">
        <v>0.51400000000000001</v>
      </c>
      <c r="L18" s="213">
        <f t="shared" si="2"/>
        <v>2.056</v>
      </c>
      <c r="M18" s="151"/>
      <c r="N18" s="235">
        <f t="shared" si="3"/>
        <v>29.776</v>
      </c>
    </row>
    <row r="19" spans="1:17" x14ac:dyDescent="0.2">
      <c r="A19" s="236" t="str">
        <f>'RESUMO - DESPESA'!A17:B17</f>
        <v>Pedro Garcia</v>
      </c>
      <c r="B19" s="217"/>
      <c r="C19" s="215">
        <v>0.08</v>
      </c>
      <c r="D19" s="216">
        <f t="shared" si="0"/>
        <v>0</v>
      </c>
      <c r="E19" s="87"/>
      <c r="F19" s="264">
        <f>106+93+117</f>
        <v>316</v>
      </c>
      <c r="G19" s="226">
        <v>0.11</v>
      </c>
      <c r="H19" s="216">
        <f t="shared" si="1"/>
        <v>34.76</v>
      </c>
      <c r="I19" s="208"/>
      <c r="J19" s="217">
        <v>45</v>
      </c>
      <c r="K19" s="227">
        <v>0.51400000000000001</v>
      </c>
      <c r="L19" s="216">
        <f t="shared" si="2"/>
        <v>23.13</v>
      </c>
      <c r="M19" s="151"/>
      <c r="N19" s="237">
        <f t="shared" si="3"/>
        <v>57.89</v>
      </c>
    </row>
    <row r="20" spans="1:17" x14ac:dyDescent="0.2">
      <c r="A20" s="259" t="str">
        <f>'RESUMO - DESPESA'!A18:B18</f>
        <v>Ronaldo de Souza</v>
      </c>
      <c r="B20" s="218"/>
      <c r="C20" s="212">
        <v>0.08</v>
      </c>
      <c r="D20" s="213">
        <f t="shared" si="0"/>
        <v>0</v>
      </c>
      <c r="E20" s="87"/>
      <c r="F20" s="264">
        <f>10+93</f>
        <v>103</v>
      </c>
      <c r="G20" s="212">
        <v>0.11</v>
      </c>
      <c r="H20" s="213">
        <f t="shared" si="1"/>
        <v>11.33</v>
      </c>
      <c r="I20" s="208"/>
      <c r="J20" s="218">
        <v>7</v>
      </c>
      <c r="K20" s="225">
        <v>0.51400000000000001</v>
      </c>
      <c r="L20" s="213">
        <f t="shared" si="2"/>
        <v>3.5979999999999999</v>
      </c>
      <c r="M20" s="151"/>
      <c r="N20" s="235">
        <f t="shared" si="3"/>
        <v>14.928000000000001</v>
      </c>
    </row>
    <row r="21" spans="1:17" x14ac:dyDescent="0.2">
      <c r="A21" s="236" t="e">
        <f>'RESUMO - DESPESA'!#REF!</f>
        <v>#REF!</v>
      </c>
      <c r="B21" s="217"/>
      <c r="C21" s="215">
        <v>0.08</v>
      </c>
      <c r="D21" s="216">
        <f t="shared" si="0"/>
        <v>0</v>
      </c>
      <c r="E21" s="87"/>
      <c r="F21" s="264">
        <f>84+548+1+575+107+2</f>
        <v>1317</v>
      </c>
      <c r="G21" s="226">
        <v>0.11</v>
      </c>
      <c r="H21" s="216">
        <f t="shared" si="1"/>
        <v>144.87</v>
      </c>
      <c r="I21" s="208"/>
      <c r="J21" s="217">
        <v>3</v>
      </c>
      <c r="K21" s="227">
        <v>0.51400000000000001</v>
      </c>
      <c r="L21" s="216">
        <f t="shared" si="2"/>
        <v>1.542</v>
      </c>
      <c r="M21" s="151"/>
      <c r="N21" s="237">
        <f t="shared" si="3"/>
        <v>146.41200000000001</v>
      </c>
      <c r="O21" s="257"/>
      <c r="P21" s="257"/>
      <c r="Q21" s="258"/>
    </row>
    <row r="22" spans="1:17" x14ac:dyDescent="0.2">
      <c r="A22" s="234" t="e">
        <f>'RESUMO - DESPESA'!#REF!</f>
        <v>#REF!</v>
      </c>
      <c r="B22" s="218"/>
      <c r="C22" s="212">
        <v>0.08</v>
      </c>
      <c r="D22" s="213">
        <f t="shared" si="0"/>
        <v>0</v>
      </c>
      <c r="E22" s="87"/>
      <c r="F22" s="264">
        <f>1968+393</f>
        <v>2361</v>
      </c>
      <c r="G22" s="212">
        <v>0.11</v>
      </c>
      <c r="H22" s="213">
        <f t="shared" si="1"/>
        <v>259.70999999999998</v>
      </c>
      <c r="I22" s="208"/>
      <c r="J22" s="218">
        <v>18</v>
      </c>
      <c r="K22" s="225">
        <v>0.51400000000000001</v>
      </c>
      <c r="L22" s="213">
        <f t="shared" si="2"/>
        <v>9.2520000000000007</v>
      </c>
      <c r="M22" s="151"/>
      <c r="N22" s="235">
        <f t="shared" si="3"/>
        <v>268.96199999999999</v>
      </c>
      <c r="O22" s="258"/>
      <c r="P22" s="258"/>
      <c r="Q22" s="258"/>
    </row>
    <row r="23" spans="1:17" x14ac:dyDescent="0.2">
      <c r="A23" s="236" t="e">
        <f>'RESUMO - DESPESA'!#REF!</f>
        <v>#REF!</v>
      </c>
      <c r="B23" s="217"/>
      <c r="C23" s="215">
        <v>0.08</v>
      </c>
      <c r="D23" s="216">
        <f t="shared" si="0"/>
        <v>0</v>
      </c>
      <c r="E23" s="87"/>
      <c r="F23" s="264">
        <f>2+14+94</f>
        <v>110</v>
      </c>
      <c r="G23" s="226">
        <v>0.11</v>
      </c>
      <c r="H23" s="216">
        <f t="shared" si="1"/>
        <v>12.1</v>
      </c>
      <c r="I23" s="208"/>
      <c r="J23" s="217">
        <v>0</v>
      </c>
      <c r="K23" s="227">
        <v>0.51400000000000001</v>
      </c>
      <c r="L23" s="216">
        <f t="shared" si="2"/>
        <v>0</v>
      </c>
      <c r="M23" s="151"/>
      <c r="N23" s="237">
        <f t="shared" si="3"/>
        <v>12.1</v>
      </c>
    </row>
    <row r="24" spans="1:17" x14ac:dyDescent="0.2">
      <c r="A24" s="234" t="e">
        <f>'RESUMO - DESPESA'!#REF!</f>
        <v>#REF!</v>
      </c>
      <c r="B24" s="218"/>
      <c r="C24" s="212">
        <v>0.08</v>
      </c>
      <c r="D24" s="213">
        <f t="shared" si="0"/>
        <v>0</v>
      </c>
      <c r="E24" s="87"/>
      <c r="F24" s="264">
        <v>0</v>
      </c>
      <c r="G24" s="212">
        <v>0.11</v>
      </c>
      <c r="H24" s="213">
        <f t="shared" si="1"/>
        <v>0</v>
      </c>
      <c r="I24" s="208"/>
      <c r="J24" s="218">
        <v>15</v>
      </c>
      <c r="K24" s="225">
        <v>0.51400000000000001</v>
      </c>
      <c r="L24" s="213">
        <f t="shared" si="2"/>
        <v>7.71</v>
      </c>
      <c r="M24" s="151"/>
      <c r="N24" s="235">
        <f t="shared" si="3"/>
        <v>7.71</v>
      </c>
    </row>
    <row r="25" spans="1:17" x14ac:dyDescent="0.2">
      <c r="A25" s="236" t="e">
        <f>'RESUMO - DESPESA'!#REF!</f>
        <v>#REF!</v>
      </c>
      <c r="B25" s="217"/>
      <c r="C25" s="215">
        <v>0.08</v>
      </c>
      <c r="D25" s="216">
        <f t="shared" si="0"/>
        <v>0</v>
      </c>
      <c r="E25" s="87"/>
      <c r="F25" s="264">
        <v>115</v>
      </c>
      <c r="G25" s="226">
        <v>0.11</v>
      </c>
      <c r="H25" s="216">
        <f t="shared" si="1"/>
        <v>12.65</v>
      </c>
      <c r="I25" s="208"/>
      <c r="J25" s="217">
        <v>2</v>
      </c>
      <c r="K25" s="227">
        <v>0.51400000000000001</v>
      </c>
      <c r="L25" s="216">
        <f t="shared" si="2"/>
        <v>1.028</v>
      </c>
      <c r="M25" s="151"/>
      <c r="N25" s="237">
        <f t="shared" si="3"/>
        <v>13.678000000000001</v>
      </c>
    </row>
    <row r="26" spans="1:17" x14ac:dyDescent="0.2">
      <c r="A26" s="234" t="e">
        <f>'RESUMO - DESPESA'!#REF!</f>
        <v>#REF!</v>
      </c>
      <c r="B26" s="218"/>
      <c r="C26" s="212">
        <v>0.08</v>
      </c>
      <c r="D26" s="213">
        <f t="shared" si="0"/>
        <v>0</v>
      </c>
      <c r="E26" s="87"/>
      <c r="F26" s="264">
        <v>0</v>
      </c>
      <c r="G26" s="212">
        <v>0.11</v>
      </c>
      <c r="H26" s="213">
        <f t="shared" si="1"/>
        <v>0</v>
      </c>
      <c r="I26" s="208"/>
      <c r="J26" s="218">
        <v>0</v>
      </c>
      <c r="K26" s="225">
        <v>0.51400000000000001</v>
      </c>
      <c r="L26" s="213">
        <f t="shared" si="2"/>
        <v>0</v>
      </c>
      <c r="M26" s="151"/>
      <c r="N26" s="235">
        <f t="shared" si="3"/>
        <v>0</v>
      </c>
    </row>
    <row r="27" spans="1:17" x14ac:dyDescent="0.2">
      <c r="A27" s="236" t="str">
        <f>'RESUMO - DESPESA'!A19:B19</f>
        <v>Presidência</v>
      </c>
      <c r="B27" s="217"/>
      <c r="C27" s="215">
        <v>0.08</v>
      </c>
      <c r="D27" s="216">
        <f t="shared" si="0"/>
        <v>0</v>
      </c>
      <c r="E27" s="87"/>
      <c r="F27" s="264">
        <f>103+205</f>
        <v>308</v>
      </c>
      <c r="G27" s="226">
        <v>0.11</v>
      </c>
      <c r="H27" s="216">
        <f t="shared" si="1"/>
        <v>33.880000000000003</v>
      </c>
      <c r="I27" s="208"/>
      <c r="J27" s="217">
        <v>26</v>
      </c>
      <c r="K27" s="227">
        <v>0.51400000000000001</v>
      </c>
      <c r="L27" s="216">
        <f t="shared" si="2"/>
        <v>13.364000000000001</v>
      </c>
      <c r="M27" s="151"/>
      <c r="N27" s="237">
        <f t="shared" si="3"/>
        <v>47.244</v>
      </c>
    </row>
    <row r="28" spans="1:17" x14ac:dyDescent="0.2">
      <c r="A28" s="234" t="e">
        <f>'RESUMO - DESPESA'!#REF!</f>
        <v>#REF!</v>
      </c>
      <c r="B28" s="218"/>
      <c r="C28" s="212">
        <v>0.08</v>
      </c>
      <c r="D28" s="213">
        <f t="shared" si="0"/>
        <v>0</v>
      </c>
      <c r="E28" s="87"/>
      <c r="F28" s="264">
        <f>6+282+84+118</f>
        <v>490</v>
      </c>
      <c r="G28" s="212">
        <v>0.11</v>
      </c>
      <c r="H28" s="213">
        <f t="shared" si="1"/>
        <v>53.9</v>
      </c>
      <c r="I28" s="208"/>
      <c r="J28" s="218">
        <v>4</v>
      </c>
      <c r="K28" s="225">
        <v>0.51400000000000001</v>
      </c>
      <c r="L28" s="213">
        <f t="shared" si="2"/>
        <v>2.056</v>
      </c>
      <c r="M28" s="151"/>
      <c r="N28" s="235">
        <f t="shared" si="3"/>
        <v>55.955999999999996</v>
      </c>
    </row>
    <row r="29" spans="1:17" x14ac:dyDescent="0.2">
      <c r="A29" s="230" t="e">
        <f>'RESUMO - DESPESA'!#REF!</f>
        <v>#REF!</v>
      </c>
      <c r="B29" s="217"/>
      <c r="C29" s="215">
        <v>0.08</v>
      </c>
      <c r="D29" s="216">
        <f t="shared" si="0"/>
        <v>0</v>
      </c>
      <c r="E29" s="87"/>
      <c r="F29" s="264">
        <f>1739-94</f>
        <v>1645</v>
      </c>
      <c r="G29" s="226">
        <v>0.11</v>
      </c>
      <c r="H29" s="216">
        <f t="shared" si="1"/>
        <v>180.95</v>
      </c>
      <c r="I29" s="208"/>
      <c r="J29" s="217">
        <f>3217+310</f>
        <v>3527</v>
      </c>
      <c r="K29" s="227">
        <v>0.51400000000000001</v>
      </c>
      <c r="L29" s="216">
        <f t="shared" si="2"/>
        <v>1812.8780000000002</v>
      </c>
      <c r="M29" s="151"/>
      <c r="N29" s="237">
        <f t="shared" si="3"/>
        <v>1993.8280000000002</v>
      </c>
    </row>
    <row r="30" spans="1:17" x14ac:dyDescent="0.2">
      <c r="A30" s="238" t="e">
        <f>'RESUMO - DESPESA'!#REF!</f>
        <v>#REF!</v>
      </c>
      <c r="B30" s="219"/>
      <c r="C30" s="220">
        <v>0.08</v>
      </c>
      <c r="D30" s="221">
        <f t="shared" si="0"/>
        <v>0</v>
      </c>
      <c r="E30" s="87"/>
      <c r="F30" s="264">
        <v>45</v>
      </c>
      <c r="G30" s="212">
        <v>0.11</v>
      </c>
      <c r="H30" s="221">
        <f t="shared" si="1"/>
        <v>4.95</v>
      </c>
      <c r="I30" s="208"/>
      <c r="J30" s="219">
        <v>0</v>
      </c>
      <c r="K30" s="225">
        <v>0.51400000000000001</v>
      </c>
      <c r="L30" s="221">
        <f t="shared" si="2"/>
        <v>0</v>
      </c>
      <c r="M30" s="151"/>
      <c r="N30" s="235">
        <f t="shared" si="3"/>
        <v>4.95</v>
      </c>
    </row>
    <row r="31" spans="1:17" x14ac:dyDescent="0.2">
      <c r="A31" s="230" t="e">
        <f>'RESUMO - DESPESA'!#REF!</f>
        <v>#REF!</v>
      </c>
      <c r="B31" s="222"/>
      <c r="C31" s="215">
        <v>0.08</v>
      </c>
      <c r="D31" s="216">
        <f t="shared" si="0"/>
        <v>0</v>
      </c>
      <c r="E31" s="87"/>
      <c r="F31" s="264">
        <v>500</v>
      </c>
      <c r="G31" s="226">
        <v>0.11</v>
      </c>
      <c r="H31" s="216">
        <f t="shared" si="1"/>
        <v>55</v>
      </c>
      <c r="I31" s="208"/>
      <c r="J31" s="222">
        <v>0</v>
      </c>
      <c r="K31" s="227">
        <v>0.51400000000000001</v>
      </c>
      <c r="L31" s="216">
        <f t="shared" si="2"/>
        <v>0</v>
      </c>
      <c r="M31" s="151"/>
      <c r="N31" s="237">
        <f t="shared" si="3"/>
        <v>55</v>
      </c>
    </row>
    <row r="32" spans="1:17" x14ac:dyDescent="0.2">
      <c r="A32" s="230"/>
      <c r="B32" s="208"/>
      <c r="C32" s="208"/>
      <c r="D32" s="223"/>
      <c r="E32" s="87"/>
      <c r="F32" s="208"/>
      <c r="G32" s="208"/>
      <c r="H32" s="223"/>
      <c r="I32" s="208"/>
      <c r="J32" s="208"/>
      <c r="K32" s="208"/>
      <c r="L32" s="223"/>
      <c r="M32" s="151"/>
      <c r="N32" s="239"/>
    </row>
    <row r="33" spans="1:14" ht="13.5" thickBot="1" x14ac:dyDescent="0.25">
      <c r="A33" s="240" t="s">
        <v>5</v>
      </c>
      <c r="B33" s="241">
        <f>SUM(B10:B31)</f>
        <v>0</v>
      </c>
      <c r="C33" s="242"/>
      <c r="D33" s="243">
        <f>SUM(D10:D32)</f>
        <v>0</v>
      </c>
      <c r="E33" s="244"/>
      <c r="F33" s="241">
        <f>SUM(F10:F31)</f>
        <v>9424</v>
      </c>
      <c r="G33" s="242"/>
      <c r="H33" s="243">
        <f>SUM(H10:H32)</f>
        <v>1036.6400000000001</v>
      </c>
      <c r="I33" s="245"/>
      <c r="J33" s="241">
        <f>SUM(J10:J31)</f>
        <v>3857</v>
      </c>
      <c r="K33" s="242"/>
      <c r="L33" s="243">
        <f>SUM(L10:L32)</f>
        <v>1982.4980000000003</v>
      </c>
      <c r="M33" s="244"/>
      <c r="N33" s="246">
        <f>SUM(N10:N32)</f>
        <v>3019.1379999999999</v>
      </c>
    </row>
    <row r="38" spans="1:14" x14ac:dyDescent="0.2">
      <c r="E38" s="84"/>
    </row>
  </sheetData>
  <sheetProtection selectLockedCells="1"/>
  <mergeCells count="5">
    <mergeCell ref="F5:L5"/>
    <mergeCell ref="A5:D6"/>
    <mergeCell ref="F6:H6"/>
    <mergeCell ref="J6:L6"/>
    <mergeCell ref="N5:N7"/>
  </mergeCells>
  <phoneticPr fontId="0" type="noConversion"/>
  <pageMargins left="0.78740157499999996" right="0.78740157499999996" top="0.984251969" bottom="0.984251969" header="0.49212598499999999" footer="0.49212598499999999"/>
  <pageSetup paperSize="9" orientation="landscape" horizontalDpi="4294967293" r:id="rId1"/>
  <headerFooter alignWithMargins="0">
    <oddHeader>&amp;LRepública Federativa do Brasil
Estado de Santa Catarina
Câmara Municipal de Jaraguá do Sul&amp;RRelatório de Xerox
Fornecidos aos Gabinetes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opLeftCell="A49" workbookViewId="0">
      <selection activeCell="H73" sqref="H73"/>
    </sheetView>
  </sheetViews>
  <sheetFormatPr defaultRowHeight="11.25" x14ac:dyDescent="0.2"/>
  <cols>
    <col min="1" max="1" width="9.28515625" style="93" customWidth="1"/>
    <col min="2" max="2" width="18.85546875" style="93" customWidth="1"/>
    <col min="3" max="3" width="10" style="93" customWidth="1"/>
    <col min="4" max="4" width="6.42578125" style="93" customWidth="1"/>
    <col min="5" max="5" width="11.85546875" style="111" customWidth="1"/>
    <col min="6" max="6" width="1.28515625" style="93" customWidth="1"/>
    <col min="7" max="7" width="9.7109375" style="93" customWidth="1"/>
    <col min="8" max="8" width="18.85546875" style="93" customWidth="1"/>
    <col min="9" max="9" width="10" style="93" customWidth="1"/>
    <col min="10" max="10" width="8.7109375" style="93" customWidth="1"/>
    <col min="11" max="11" width="10.28515625" style="92" customWidth="1"/>
    <col min="12" max="16384" width="9.140625" style="93"/>
  </cols>
  <sheetData>
    <row r="1" spans="1:11" x14ac:dyDescent="0.2">
      <c r="A1" s="90"/>
      <c r="B1" s="90"/>
      <c r="C1" s="90"/>
      <c r="D1" s="90"/>
      <c r="E1" s="91"/>
      <c r="F1" s="90"/>
      <c r="G1" s="90"/>
      <c r="H1" s="90"/>
      <c r="I1" s="90"/>
      <c r="J1" s="90"/>
    </row>
    <row r="2" spans="1:11" x14ac:dyDescent="0.2">
      <c r="A2" s="94" t="s">
        <v>13</v>
      </c>
      <c r="B2" s="313" t="str">
        <f>XEROX!A10</f>
        <v>Ademar Winter</v>
      </c>
      <c r="C2" s="314"/>
      <c r="D2" s="314"/>
      <c r="E2" s="315"/>
      <c r="G2" s="94" t="s">
        <v>13</v>
      </c>
      <c r="H2" s="313" t="str">
        <f>XEROX!A11</f>
        <v xml:space="preserve">Anderson Kassner </v>
      </c>
      <c r="I2" s="314"/>
      <c r="J2" s="314"/>
      <c r="K2" s="315"/>
    </row>
    <row r="3" spans="1:11" x14ac:dyDescent="0.2">
      <c r="A3" s="90"/>
      <c r="B3" s="90"/>
      <c r="C3" s="90"/>
      <c r="D3" s="90"/>
      <c r="E3" s="91"/>
      <c r="F3" s="90"/>
      <c r="G3" s="90"/>
      <c r="H3" s="90"/>
      <c r="I3" s="90"/>
      <c r="J3" s="90"/>
    </row>
    <row r="4" spans="1:11" x14ac:dyDescent="0.2">
      <c r="A4" s="95"/>
      <c r="B4" s="96"/>
      <c r="C4" s="97"/>
      <c r="D4" s="98"/>
      <c r="E4" s="99"/>
      <c r="F4" s="90"/>
      <c r="G4" s="95"/>
      <c r="H4" s="96"/>
      <c r="I4" s="97"/>
      <c r="J4" s="98"/>
      <c r="K4" s="100"/>
    </row>
    <row r="5" spans="1:11" x14ac:dyDescent="0.2">
      <c r="A5" s="101" t="s">
        <v>14</v>
      </c>
      <c r="B5" s="102" t="s">
        <v>40</v>
      </c>
      <c r="C5" s="102" t="s">
        <v>1</v>
      </c>
      <c r="D5" s="102" t="s">
        <v>41</v>
      </c>
      <c r="E5" s="100" t="s">
        <v>3</v>
      </c>
      <c r="F5" s="90"/>
      <c r="G5" s="101" t="s">
        <v>14</v>
      </c>
      <c r="H5" s="102" t="s">
        <v>40</v>
      </c>
      <c r="I5" s="102" t="s">
        <v>1</v>
      </c>
      <c r="J5" s="103" t="s">
        <v>41</v>
      </c>
      <c r="K5" s="104" t="str">
        <f>E5</f>
        <v>TOTAL</v>
      </c>
    </row>
    <row r="6" spans="1:11" x14ac:dyDescent="0.2">
      <c r="A6" s="105"/>
      <c r="B6" s="102"/>
      <c r="C6" s="102"/>
      <c r="D6" s="102"/>
      <c r="E6" s="131">
        <f>D6*C6</f>
        <v>0</v>
      </c>
      <c r="F6" s="106"/>
      <c r="G6" s="105"/>
      <c r="H6" s="102"/>
      <c r="I6" s="102"/>
      <c r="J6" s="103"/>
      <c r="K6" s="134">
        <f>J6*I6</f>
        <v>0</v>
      </c>
    </row>
    <row r="7" spans="1:11" x14ac:dyDescent="0.2">
      <c r="A7" s="105"/>
      <c r="B7" s="102"/>
      <c r="C7" s="102"/>
      <c r="D7" s="102"/>
      <c r="E7" s="131">
        <f t="shared" ref="E7:E12" si="0">D7*C7</f>
        <v>0</v>
      </c>
      <c r="F7" s="106"/>
      <c r="G7" s="105"/>
      <c r="H7" s="102"/>
      <c r="I7" s="102"/>
      <c r="J7" s="103"/>
      <c r="K7" s="134">
        <f t="shared" ref="K7:K12" si="1">J7*I7</f>
        <v>0</v>
      </c>
    </row>
    <row r="8" spans="1:11" x14ac:dyDescent="0.2">
      <c r="A8" s="105"/>
      <c r="B8" s="102"/>
      <c r="C8" s="102"/>
      <c r="D8" s="102"/>
      <c r="E8" s="131">
        <f t="shared" si="0"/>
        <v>0</v>
      </c>
      <c r="F8" s="106"/>
      <c r="G8" s="102"/>
      <c r="H8" s="102"/>
      <c r="I8" s="102"/>
      <c r="J8" s="103"/>
      <c r="K8" s="134">
        <f t="shared" si="1"/>
        <v>0</v>
      </c>
    </row>
    <row r="9" spans="1:11" x14ac:dyDescent="0.2">
      <c r="A9" s="105"/>
      <c r="B9" s="102"/>
      <c r="C9" s="102"/>
      <c r="D9" s="102"/>
      <c r="E9" s="131">
        <f t="shared" si="0"/>
        <v>0</v>
      </c>
      <c r="F9" s="106"/>
      <c r="G9" s="105"/>
      <c r="H9" s="102"/>
      <c r="I9" s="102"/>
      <c r="J9" s="103"/>
      <c r="K9" s="134">
        <f t="shared" si="1"/>
        <v>0</v>
      </c>
    </row>
    <row r="10" spans="1:11" x14ac:dyDescent="0.2">
      <c r="A10" s="105"/>
      <c r="B10" s="102"/>
      <c r="C10" s="102"/>
      <c r="D10" s="102"/>
      <c r="E10" s="131">
        <f t="shared" si="0"/>
        <v>0</v>
      </c>
      <c r="F10" s="106"/>
      <c r="G10" s="102"/>
      <c r="H10" s="102"/>
      <c r="I10" s="102"/>
      <c r="J10" s="103"/>
      <c r="K10" s="134">
        <f t="shared" si="1"/>
        <v>0</v>
      </c>
    </row>
    <row r="11" spans="1:11" x14ac:dyDescent="0.2">
      <c r="A11" s="105"/>
      <c r="B11" s="102"/>
      <c r="C11" s="102"/>
      <c r="D11" s="102"/>
      <c r="E11" s="131">
        <f t="shared" si="0"/>
        <v>0</v>
      </c>
      <c r="F11" s="106"/>
      <c r="G11" s="102"/>
      <c r="H11" s="102"/>
      <c r="I11" s="102"/>
      <c r="J11" s="103"/>
      <c r="K11" s="134">
        <f t="shared" si="1"/>
        <v>0</v>
      </c>
    </row>
    <row r="12" spans="1:11" x14ac:dyDescent="0.2">
      <c r="A12" s="102"/>
      <c r="B12" s="102"/>
      <c r="C12" s="102"/>
      <c r="D12" s="102"/>
      <c r="E12" s="131">
        <f t="shared" si="0"/>
        <v>0</v>
      </c>
      <c r="F12" s="106"/>
      <c r="G12" s="102"/>
      <c r="H12" s="102"/>
      <c r="I12" s="102"/>
      <c r="J12" s="103"/>
      <c r="K12" s="134">
        <f t="shared" si="1"/>
        <v>0</v>
      </c>
    </row>
    <row r="13" spans="1:11" x14ac:dyDescent="0.2">
      <c r="A13" s="107" t="s">
        <v>15</v>
      </c>
      <c r="B13" s="107"/>
      <c r="C13" s="107"/>
      <c r="D13" s="107"/>
      <c r="E13" s="132">
        <f>SUM(E6:E12)</f>
        <v>0</v>
      </c>
      <c r="G13" s="107" t="s">
        <v>15</v>
      </c>
      <c r="H13" s="107"/>
      <c r="I13" s="107"/>
      <c r="J13" s="94"/>
      <c r="K13" s="134">
        <f>SUM(K6:K12)</f>
        <v>0</v>
      </c>
    </row>
    <row r="14" spans="1:11" x14ac:dyDescent="0.2">
      <c r="A14" s="90"/>
      <c r="B14" s="90"/>
      <c r="C14" s="90"/>
      <c r="D14" s="90"/>
      <c r="E14" s="91"/>
      <c r="F14" s="90"/>
      <c r="G14" s="90"/>
      <c r="H14" s="90"/>
      <c r="I14" s="90"/>
      <c r="J14" s="90"/>
      <c r="K14" s="109"/>
    </row>
    <row r="15" spans="1:11" x14ac:dyDescent="0.2">
      <c r="A15" s="94" t="s">
        <v>13</v>
      </c>
      <c r="B15" s="94" t="str">
        <f>XEROX!A12</f>
        <v>Arlindo Rincos</v>
      </c>
      <c r="C15" s="110"/>
      <c r="D15" s="110"/>
      <c r="E15" s="108"/>
      <c r="G15" s="94" t="s">
        <v>13</v>
      </c>
      <c r="H15" s="94" t="str">
        <f>XEROX!A13</f>
        <v>Celestino Klinkoski</v>
      </c>
      <c r="I15" s="110"/>
      <c r="J15" s="110"/>
      <c r="K15" s="99"/>
    </row>
    <row r="16" spans="1:11" x14ac:dyDescent="0.2">
      <c r="A16" s="90"/>
      <c r="B16" s="90"/>
      <c r="C16" s="90"/>
      <c r="D16" s="90"/>
      <c r="E16" s="91"/>
      <c r="F16" s="90"/>
      <c r="G16" s="90"/>
      <c r="H16" s="90"/>
      <c r="I16" s="90"/>
      <c r="J16" s="90"/>
    </row>
    <row r="17" spans="1:11" x14ac:dyDescent="0.2">
      <c r="A17" s="95"/>
      <c r="B17" s="96"/>
      <c r="C17" s="97"/>
      <c r="D17" s="98"/>
      <c r="E17" s="99"/>
      <c r="F17" s="90"/>
      <c r="G17" s="95"/>
      <c r="H17" s="96"/>
      <c r="I17" s="97"/>
      <c r="J17" s="98"/>
      <c r="K17" s="100"/>
    </row>
    <row r="18" spans="1:11" x14ac:dyDescent="0.2">
      <c r="A18" s="101" t="s">
        <v>14</v>
      </c>
      <c r="B18" s="102" t="s">
        <v>40</v>
      </c>
      <c r="C18" s="102" t="s">
        <v>1</v>
      </c>
      <c r="D18" s="102" t="s">
        <v>41</v>
      </c>
      <c r="E18" s="100" t="str">
        <f>K18</f>
        <v>TOTAL</v>
      </c>
      <c r="F18" s="90"/>
      <c r="G18" s="101" t="s">
        <v>14</v>
      </c>
      <c r="H18" s="102" t="s">
        <v>40</v>
      </c>
      <c r="I18" s="102" t="s">
        <v>1</v>
      </c>
      <c r="J18" s="102" t="s">
        <v>41</v>
      </c>
      <c r="K18" s="100" t="str">
        <f>K5</f>
        <v>TOTAL</v>
      </c>
    </row>
    <row r="19" spans="1:11" x14ac:dyDescent="0.2">
      <c r="A19" s="105"/>
      <c r="B19" s="102"/>
      <c r="C19" s="102"/>
      <c r="D19" s="102"/>
      <c r="E19" s="131">
        <f t="shared" ref="E19:E25" si="2">D19*C19</f>
        <v>0</v>
      </c>
      <c r="F19" s="106"/>
      <c r="G19" s="105"/>
      <c r="H19" s="102"/>
      <c r="I19" s="102"/>
      <c r="J19" s="102"/>
      <c r="K19" s="134">
        <f t="shared" ref="K19:K25" si="3">J19*I19</f>
        <v>0</v>
      </c>
    </row>
    <row r="20" spans="1:11" x14ac:dyDescent="0.2">
      <c r="A20" s="105"/>
      <c r="B20" s="102"/>
      <c r="C20" s="102"/>
      <c r="D20" s="102"/>
      <c r="E20" s="131">
        <f t="shared" si="2"/>
        <v>0</v>
      </c>
      <c r="F20" s="106"/>
      <c r="G20" s="105"/>
      <c r="H20" s="102"/>
      <c r="I20" s="102"/>
      <c r="J20" s="102"/>
      <c r="K20" s="134">
        <f t="shared" si="3"/>
        <v>0</v>
      </c>
    </row>
    <row r="21" spans="1:11" x14ac:dyDescent="0.2">
      <c r="A21" s="105"/>
      <c r="B21" s="102"/>
      <c r="C21" s="102"/>
      <c r="D21" s="102"/>
      <c r="E21" s="131">
        <f t="shared" si="2"/>
        <v>0</v>
      </c>
      <c r="F21" s="106"/>
      <c r="G21" s="105"/>
      <c r="H21" s="102"/>
      <c r="I21" s="102"/>
      <c r="J21" s="102"/>
      <c r="K21" s="134">
        <f t="shared" si="3"/>
        <v>0</v>
      </c>
    </row>
    <row r="22" spans="1:11" x14ac:dyDescent="0.2">
      <c r="A22" s="105"/>
      <c r="B22" s="102"/>
      <c r="C22" s="102"/>
      <c r="D22" s="102"/>
      <c r="E22" s="131">
        <f t="shared" si="2"/>
        <v>0</v>
      </c>
      <c r="F22" s="106"/>
      <c r="G22" s="105"/>
      <c r="H22" s="102"/>
      <c r="I22" s="102"/>
      <c r="J22" s="102"/>
      <c r="K22" s="134">
        <f t="shared" si="3"/>
        <v>0</v>
      </c>
    </row>
    <row r="23" spans="1:11" x14ac:dyDescent="0.2">
      <c r="A23" s="105"/>
      <c r="B23" s="102"/>
      <c r="C23" s="102"/>
      <c r="D23" s="102"/>
      <c r="E23" s="131">
        <f t="shared" si="2"/>
        <v>0</v>
      </c>
      <c r="F23" s="106"/>
      <c r="G23" s="105"/>
      <c r="H23" s="102"/>
      <c r="I23" s="102"/>
      <c r="J23" s="102"/>
      <c r="K23" s="134">
        <f t="shared" si="3"/>
        <v>0</v>
      </c>
    </row>
    <row r="24" spans="1:11" x14ac:dyDescent="0.2">
      <c r="A24" s="102"/>
      <c r="B24" s="102"/>
      <c r="C24" s="102"/>
      <c r="D24" s="102"/>
      <c r="E24" s="131">
        <f t="shared" si="2"/>
        <v>0</v>
      </c>
      <c r="F24" s="106"/>
      <c r="G24" s="102"/>
      <c r="H24" s="102"/>
      <c r="I24" s="102"/>
      <c r="J24" s="102"/>
      <c r="K24" s="134">
        <f t="shared" si="3"/>
        <v>0</v>
      </c>
    </row>
    <row r="25" spans="1:11" x14ac:dyDescent="0.2">
      <c r="A25" s="102"/>
      <c r="B25" s="102"/>
      <c r="C25" s="102"/>
      <c r="D25" s="102"/>
      <c r="E25" s="131">
        <f t="shared" si="2"/>
        <v>0</v>
      </c>
      <c r="F25" s="106"/>
      <c r="G25" s="102"/>
      <c r="H25" s="102"/>
      <c r="I25" s="102"/>
      <c r="J25" s="102"/>
      <c r="K25" s="134">
        <f t="shared" si="3"/>
        <v>0</v>
      </c>
    </row>
    <row r="26" spans="1:11" x14ac:dyDescent="0.2">
      <c r="A26" s="107" t="s">
        <v>15</v>
      </c>
      <c r="B26" s="107"/>
      <c r="C26" s="107"/>
      <c r="D26" s="107"/>
      <c r="E26" s="132">
        <f>SUM(E19:E25)</f>
        <v>0</v>
      </c>
      <c r="G26" s="107" t="s">
        <v>15</v>
      </c>
      <c r="H26" s="107"/>
      <c r="I26" s="107"/>
      <c r="J26" s="107"/>
      <c r="K26" s="131">
        <f>SUM(K19:K25)</f>
        <v>0</v>
      </c>
    </row>
    <row r="27" spans="1:11" x14ac:dyDescent="0.2">
      <c r="A27" s="90"/>
      <c r="B27" s="90"/>
      <c r="C27" s="90"/>
      <c r="E27" s="91"/>
      <c r="F27" s="90"/>
      <c r="G27" s="90"/>
      <c r="H27" s="90"/>
      <c r="I27" s="90"/>
      <c r="J27" s="90"/>
    </row>
    <row r="28" spans="1:11" x14ac:dyDescent="0.2">
      <c r="A28" s="94" t="s">
        <v>13</v>
      </c>
      <c r="B28" s="94" t="str">
        <f>XEROX!A14</f>
        <v>Eugênio josé Juraszek</v>
      </c>
      <c r="C28" s="110"/>
      <c r="G28" s="94" t="s">
        <v>13</v>
      </c>
      <c r="H28" s="94" t="str">
        <f>XEROX!A15</f>
        <v>Isair Moser</v>
      </c>
      <c r="I28" s="110"/>
      <c r="J28" s="110"/>
      <c r="K28" s="99"/>
    </row>
    <row r="29" spans="1:11" x14ac:dyDescent="0.2">
      <c r="A29" s="90"/>
      <c r="B29" s="90"/>
      <c r="C29" s="90"/>
      <c r="D29" s="90"/>
      <c r="E29" s="108"/>
      <c r="F29" s="90"/>
      <c r="G29" s="90"/>
      <c r="H29" s="90"/>
      <c r="I29" s="90"/>
      <c r="J29" s="90"/>
    </row>
    <row r="30" spans="1:11" x14ac:dyDescent="0.2">
      <c r="A30" s="95"/>
      <c r="B30" s="96"/>
      <c r="C30" s="97"/>
      <c r="D30" s="98"/>
      <c r="E30" s="100"/>
      <c r="F30" s="90"/>
      <c r="G30" s="95"/>
      <c r="H30" s="96"/>
      <c r="I30" s="97"/>
      <c r="J30" s="98"/>
      <c r="K30" s="100"/>
    </row>
    <row r="31" spans="1:11" x14ac:dyDescent="0.2">
      <c r="A31" s="101" t="s">
        <v>14</v>
      </c>
      <c r="B31" s="102" t="s">
        <v>40</v>
      </c>
      <c r="C31" s="102" t="s">
        <v>1</v>
      </c>
      <c r="D31" s="102" t="s">
        <v>41</v>
      </c>
      <c r="E31" s="100" t="str">
        <f>K31</f>
        <v>TOTAL</v>
      </c>
      <c r="F31" s="90"/>
      <c r="G31" s="101" t="s">
        <v>14</v>
      </c>
      <c r="H31" s="102" t="s">
        <v>40</v>
      </c>
      <c r="I31" s="102" t="s">
        <v>1</v>
      </c>
      <c r="J31" s="102" t="s">
        <v>41</v>
      </c>
      <c r="K31" s="100" t="str">
        <f>K18</f>
        <v>TOTAL</v>
      </c>
    </row>
    <row r="32" spans="1:11" x14ac:dyDescent="0.2">
      <c r="A32" s="105"/>
      <c r="B32" s="102"/>
      <c r="C32" s="102"/>
      <c r="D32" s="102"/>
      <c r="E32" s="133">
        <f>D32*C32</f>
        <v>0</v>
      </c>
      <c r="F32" s="106"/>
      <c r="G32" s="112"/>
      <c r="H32" s="102"/>
      <c r="I32" s="113"/>
      <c r="J32" s="113"/>
      <c r="K32" s="131">
        <f>J32*I32</f>
        <v>0</v>
      </c>
    </row>
    <row r="33" spans="1:11" x14ac:dyDescent="0.2">
      <c r="A33" s="112"/>
      <c r="B33" s="113"/>
      <c r="C33" s="113"/>
      <c r="D33" s="113"/>
      <c r="E33" s="133">
        <f t="shared" ref="E33:E38" si="4">D33*C33</f>
        <v>0</v>
      </c>
      <c r="F33" s="106"/>
      <c r="G33" s="112"/>
      <c r="H33" s="102"/>
      <c r="I33" s="113"/>
      <c r="J33" s="113"/>
      <c r="K33" s="131">
        <f t="shared" ref="K33:K38" si="5">J33*I33</f>
        <v>0</v>
      </c>
    </row>
    <row r="34" spans="1:11" x14ac:dyDescent="0.2">
      <c r="A34" s="112"/>
      <c r="B34" s="113"/>
      <c r="C34" s="113"/>
      <c r="D34" s="113"/>
      <c r="E34" s="133">
        <f t="shared" si="4"/>
        <v>0</v>
      </c>
      <c r="F34" s="106"/>
      <c r="G34" s="112"/>
      <c r="H34" s="102"/>
      <c r="I34" s="113"/>
      <c r="J34" s="113"/>
      <c r="K34" s="131">
        <f t="shared" si="5"/>
        <v>0</v>
      </c>
    </row>
    <row r="35" spans="1:11" x14ac:dyDescent="0.2">
      <c r="A35" s="105"/>
      <c r="B35" s="102"/>
      <c r="C35" s="102"/>
      <c r="D35" s="102"/>
      <c r="E35" s="133">
        <f t="shared" si="4"/>
        <v>0</v>
      </c>
      <c r="F35" s="106"/>
      <c r="G35" s="114"/>
      <c r="H35" s="113"/>
      <c r="I35" s="113"/>
      <c r="J35" s="113"/>
      <c r="K35" s="131">
        <f t="shared" si="5"/>
        <v>0</v>
      </c>
    </row>
    <row r="36" spans="1:11" x14ac:dyDescent="0.2">
      <c r="A36" s="105"/>
      <c r="B36" s="102"/>
      <c r="C36" s="102"/>
      <c r="D36" s="102"/>
      <c r="E36" s="133">
        <f t="shared" si="4"/>
        <v>0</v>
      </c>
      <c r="F36" s="106"/>
      <c r="G36" s="193"/>
      <c r="H36" s="113"/>
      <c r="I36" s="113"/>
      <c r="J36" s="113"/>
      <c r="K36" s="131">
        <f t="shared" si="5"/>
        <v>0</v>
      </c>
    </row>
    <row r="37" spans="1:11" x14ac:dyDescent="0.2">
      <c r="A37" s="105"/>
      <c r="B37" s="102"/>
      <c r="C37" s="102"/>
      <c r="D37" s="102"/>
      <c r="E37" s="133">
        <f t="shared" si="4"/>
        <v>0</v>
      </c>
      <c r="F37" s="106"/>
      <c r="G37" s="105"/>
      <c r="H37" s="102"/>
      <c r="I37" s="102"/>
      <c r="J37" s="102"/>
      <c r="K37" s="131">
        <f t="shared" si="5"/>
        <v>0</v>
      </c>
    </row>
    <row r="38" spans="1:11" x14ac:dyDescent="0.2">
      <c r="A38" s="105"/>
      <c r="B38" s="102"/>
      <c r="C38" s="102"/>
      <c r="D38" s="102"/>
      <c r="E38" s="133">
        <f t="shared" si="4"/>
        <v>0</v>
      </c>
      <c r="F38" s="106"/>
      <c r="G38" s="105"/>
      <c r="H38" s="102"/>
      <c r="I38" s="102"/>
      <c r="J38" s="102"/>
      <c r="K38" s="131">
        <f t="shared" si="5"/>
        <v>0</v>
      </c>
    </row>
    <row r="39" spans="1:11" x14ac:dyDescent="0.2">
      <c r="A39" s="107" t="s">
        <v>15</v>
      </c>
      <c r="B39" s="107"/>
      <c r="C39" s="107"/>
      <c r="D39" s="107"/>
      <c r="E39" s="132">
        <f>SUM(E32:E38)</f>
        <v>0</v>
      </c>
      <c r="G39" s="107" t="s">
        <v>15</v>
      </c>
      <c r="H39" s="107"/>
      <c r="I39" s="107"/>
      <c r="J39" s="107"/>
      <c r="K39" s="131">
        <f>SUM(K32:K38)</f>
        <v>0</v>
      </c>
    </row>
    <row r="43" spans="1:11" x14ac:dyDescent="0.2">
      <c r="A43" s="94" t="s">
        <v>13</v>
      </c>
      <c r="B43" s="94" t="str">
        <f>XEROX!A16</f>
        <v>Jackson Ávila</v>
      </c>
      <c r="C43" s="110"/>
      <c r="D43" s="110"/>
      <c r="E43" s="108"/>
      <c r="G43" s="94" t="s">
        <v>13</v>
      </c>
      <c r="H43" s="313" t="str">
        <f>XEROX!A17</f>
        <v>Jaime Negherbon</v>
      </c>
      <c r="I43" s="314"/>
      <c r="J43" s="314"/>
      <c r="K43" s="315"/>
    </row>
    <row r="44" spans="1:11" x14ac:dyDescent="0.2">
      <c r="A44" s="90"/>
      <c r="B44" s="90"/>
      <c r="C44" s="90"/>
      <c r="D44" s="90"/>
      <c r="E44" s="91"/>
      <c r="F44" s="90"/>
      <c r="G44" s="90"/>
      <c r="H44" s="90"/>
      <c r="I44" s="90"/>
      <c r="J44" s="90"/>
    </row>
    <row r="45" spans="1:11" x14ac:dyDescent="0.2">
      <c r="A45" s="95"/>
      <c r="B45" s="96"/>
      <c r="C45" s="97"/>
      <c r="D45" s="98"/>
      <c r="E45" s="99"/>
      <c r="F45" s="90"/>
      <c r="G45" s="95"/>
      <c r="H45" s="96"/>
      <c r="I45" s="97"/>
      <c r="J45" s="98"/>
      <c r="K45" s="100"/>
    </row>
    <row r="46" spans="1:11" x14ac:dyDescent="0.2">
      <c r="A46" s="101" t="s">
        <v>14</v>
      </c>
      <c r="B46" s="102" t="s">
        <v>40</v>
      </c>
      <c r="C46" s="102" t="s">
        <v>1</v>
      </c>
      <c r="D46" s="102" t="s">
        <v>41</v>
      </c>
      <c r="E46" s="100" t="str">
        <f>K31</f>
        <v>TOTAL</v>
      </c>
      <c r="F46" s="90"/>
      <c r="G46" s="101" t="s">
        <v>14</v>
      </c>
      <c r="H46" s="102" t="s">
        <v>40</v>
      </c>
      <c r="I46" s="102" t="s">
        <v>1</v>
      </c>
      <c r="J46" s="102" t="s">
        <v>41</v>
      </c>
      <c r="K46" s="100" t="str">
        <f>K31</f>
        <v>TOTAL</v>
      </c>
    </row>
    <row r="47" spans="1:11" x14ac:dyDescent="0.2">
      <c r="A47" s="193"/>
      <c r="C47" s="102"/>
      <c r="D47" s="115"/>
      <c r="E47" s="133">
        <f>SUM(C47*D47)</f>
        <v>0</v>
      </c>
      <c r="F47" s="106"/>
      <c r="G47" s="105"/>
      <c r="H47" s="102"/>
      <c r="I47" s="102"/>
      <c r="J47" s="102"/>
      <c r="K47" s="131">
        <f>I47*J47</f>
        <v>0</v>
      </c>
    </row>
    <row r="48" spans="1:11" x14ac:dyDescent="0.2">
      <c r="A48" s="105"/>
      <c r="B48" s="105"/>
      <c r="C48" s="102"/>
      <c r="D48" s="115"/>
      <c r="E48" s="133">
        <f>SUM(C48*D48)</f>
        <v>0</v>
      </c>
      <c r="F48" s="106"/>
      <c r="G48" s="105"/>
      <c r="H48" s="102"/>
      <c r="I48" s="102"/>
      <c r="J48" s="102"/>
      <c r="K48" s="131">
        <f t="shared" ref="K48:K53" si="6">J48*I48</f>
        <v>0</v>
      </c>
    </row>
    <row r="49" spans="1:11" x14ac:dyDescent="0.2">
      <c r="A49" s="105"/>
      <c r="B49" s="102"/>
      <c r="C49" s="102"/>
      <c r="D49" s="115"/>
      <c r="E49" s="133">
        <f>D49*C49</f>
        <v>0</v>
      </c>
      <c r="F49" s="106"/>
      <c r="G49" s="105"/>
      <c r="H49" s="102"/>
      <c r="I49" s="102"/>
      <c r="J49" s="102"/>
      <c r="K49" s="131">
        <f t="shared" si="6"/>
        <v>0</v>
      </c>
    </row>
    <row r="50" spans="1:11" x14ac:dyDescent="0.2">
      <c r="A50" s="112"/>
      <c r="B50" s="113"/>
      <c r="C50" s="113"/>
      <c r="D50" s="113"/>
      <c r="E50" s="133">
        <f>D50*C50</f>
        <v>0</v>
      </c>
      <c r="F50" s="106"/>
      <c r="G50" s="105"/>
      <c r="H50" s="102"/>
      <c r="I50" s="102"/>
      <c r="J50" s="102"/>
      <c r="K50" s="131">
        <f t="shared" si="6"/>
        <v>0</v>
      </c>
    </row>
    <row r="51" spans="1:11" x14ac:dyDescent="0.2">
      <c r="A51" s="112"/>
      <c r="B51" s="113"/>
      <c r="C51" s="113"/>
      <c r="D51" s="113"/>
      <c r="E51" s="133">
        <f>D51*C51</f>
        <v>0</v>
      </c>
      <c r="F51" s="106"/>
      <c r="G51" s="105"/>
      <c r="H51" s="102"/>
      <c r="I51" s="102"/>
      <c r="J51" s="102"/>
      <c r="K51" s="131">
        <f t="shared" si="6"/>
        <v>0</v>
      </c>
    </row>
    <row r="52" spans="1:11" x14ac:dyDescent="0.2">
      <c r="A52" s="112"/>
      <c r="B52" s="113"/>
      <c r="C52" s="113"/>
      <c r="D52" s="113"/>
      <c r="E52" s="133">
        <f>D52*C52</f>
        <v>0</v>
      </c>
      <c r="F52" s="106"/>
      <c r="G52" s="105"/>
      <c r="H52" s="102"/>
      <c r="I52" s="102"/>
      <c r="J52" s="102"/>
      <c r="K52" s="131">
        <f t="shared" si="6"/>
        <v>0</v>
      </c>
    </row>
    <row r="53" spans="1:11" x14ac:dyDescent="0.2">
      <c r="A53" s="112"/>
      <c r="B53" s="113"/>
      <c r="C53" s="113"/>
      <c r="D53" s="113"/>
      <c r="E53" s="133">
        <f>D53*C53</f>
        <v>0</v>
      </c>
      <c r="F53" s="106"/>
      <c r="G53" s="105"/>
      <c r="H53" s="102"/>
      <c r="I53" s="102"/>
      <c r="J53" s="102"/>
      <c r="K53" s="131">
        <f t="shared" si="6"/>
        <v>0</v>
      </c>
    </row>
    <row r="54" spans="1:11" x14ac:dyDescent="0.2">
      <c r="A54" s="107" t="s">
        <v>15</v>
      </c>
      <c r="B54" s="107"/>
      <c r="C54" s="107"/>
      <c r="D54" s="107"/>
      <c r="E54" s="132">
        <f>SUM(E47:E53)</f>
        <v>0</v>
      </c>
      <c r="G54" s="107" t="s">
        <v>15</v>
      </c>
      <c r="H54" s="107"/>
      <c r="I54" s="107"/>
      <c r="J54" s="107"/>
      <c r="K54" s="131">
        <f>SUM(K47:K53)</f>
        <v>0</v>
      </c>
    </row>
    <row r="56" spans="1:11" x14ac:dyDescent="0.2">
      <c r="A56" s="94" t="s">
        <v>13</v>
      </c>
      <c r="B56" s="313" t="str">
        <f>XEROX!A18</f>
        <v>Marcelindo Gruner</v>
      </c>
      <c r="C56" s="314"/>
      <c r="D56" s="314"/>
      <c r="E56" s="315"/>
      <c r="G56" s="94" t="s">
        <v>13</v>
      </c>
      <c r="H56" s="313" t="str">
        <f>XEROX!A19</f>
        <v>Pedro Garcia</v>
      </c>
      <c r="I56" s="314"/>
      <c r="J56" s="314"/>
      <c r="K56" s="315"/>
    </row>
    <row r="57" spans="1:11" x14ac:dyDescent="0.2">
      <c r="A57" s="90"/>
      <c r="B57" s="90"/>
      <c r="C57" s="90"/>
      <c r="D57" s="90"/>
      <c r="E57" s="91"/>
      <c r="F57" s="90"/>
      <c r="G57" s="90"/>
      <c r="H57" s="90"/>
      <c r="I57" s="90"/>
      <c r="J57" s="90"/>
    </row>
    <row r="58" spans="1:11" x14ac:dyDescent="0.2">
      <c r="A58" s="95"/>
      <c r="B58" s="96"/>
      <c r="C58" s="97"/>
      <c r="D58" s="98"/>
      <c r="E58" s="99"/>
      <c r="F58" s="90"/>
      <c r="G58" s="95"/>
      <c r="H58" s="96"/>
      <c r="I58" s="97"/>
      <c r="J58" s="98"/>
      <c r="K58" s="100"/>
    </row>
    <row r="59" spans="1:11" x14ac:dyDescent="0.2">
      <c r="A59" s="101" t="s">
        <v>14</v>
      </c>
      <c r="B59" s="102" t="s">
        <v>40</v>
      </c>
      <c r="C59" s="102" t="s">
        <v>1</v>
      </c>
      <c r="D59" s="102" t="s">
        <v>41</v>
      </c>
      <c r="E59" s="100" t="str">
        <f>E46</f>
        <v>TOTAL</v>
      </c>
      <c r="F59" s="90"/>
      <c r="G59" s="101" t="s">
        <v>14</v>
      </c>
      <c r="H59" s="102" t="s">
        <v>40</v>
      </c>
      <c r="I59" s="102" t="s">
        <v>1</v>
      </c>
      <c r="J59" s="102" t="s">
        <v>41</v>
      </c>
      <c r="K59" s="100" t="str">
        <f>K46</f>
        <v>TOTAL</v>
      </c>
    </row>
    <row r="60" spans="1:11" x14ac:dyDescent="0.2">
      <c r="A60" s="116"/>
      <c r="B60" s="102"/>
      <c r="C60" s="113"/>
      <c r="D60" s="113"/>
      <c r="E60" s="133">
        <f>D60*C60</f>
        <v>0</v>
      </c>
      <c r="F60" s="106"/>
      <c r="G60" s="112"/>
      <c r="H60" s="113"/>
      <c r="I60" s="113"/>
      <c r="J60" s="113"/>
      <c r="K60" s="131">
        <f>J60*I60</f>
        <v>0</v>
      </c>
    </row>
    <row r="61" spans="1:11" x14ac:dyDescent="0.2">
      <c r="A61" s="116"/>
      <c r="B61" s="102"/>
      <c r="C61" s="113"/>
      <c r="D61" s="113"/>
      <c r="E61" s="133">
        <f t="shared" ref="E61:E66" si="7">D61*C61</f>
        <v>0</v>
      </c>
      <c r="F61" s="106"/>
      <c r="G61" s="112"/>
      <c r="H61" s="113"/>
      <c r="I61" s="102"/>
      <c r="J61" s="102"/>
      <c r="K61" s="131">
        <f t="shared" ref="K61:K66" si="8">J61*I61</f>
        <v>0</v>
      </c>
    </row>
    <row r="62" spans="1:11" x14ac:dyDescent="0.2">
      <c r="A62" s="116"/>
      <c r="B62" s="102"/>
      <c r="C62" s="113"/>
      <c r="D62" s="113"/>
      <c r="E62" s="133">
        <f t="shared" si="7"/>
        <v>0</v>
      </c>
      <c r="F62" s="106"/>
      <c r="G62" s="105"/>
      <c r="H62" s="102"/>
      <c r="I62" s="102"/>
      <c r="J62" s="102"/>
      <c r="K62" s="131">
        <f t="shared" si="8"/>
        <v>0</v>
      </c>
    </row>
    <row r="63" spans="1:11" x14ac:dyDescent="0.2">
      <c r="A63" s="116"/>
      <c r="B63" s="102"/>
      <c r="C63" s="113"/>
      <c r="D63" s="113"/>
      <c r="E63" s="133">
        <f t="shared" si="7"/>
        <v>0</v>
      </c>
      <c r="F63" s="106"/>
      <c r="G63" s="105"/>
      <c r="H63" s="102"/>
      <c r="I63" s="102"/>
      <c r="J63" s="102"/>
      <c r="K63" s="131">
        <f t="shared" si="8"/>
        <v>0</v>
      </c>
    </row>
    <row r="64" spans="1:11" x14ac:dyDescent="0.2">
      <c r="A64" s="116"/>
      <c r="B64" s="102"/>
      <c r="C64" s="117"/>
      <c r="D64" s="117"/>
      <c r="E64" s="133">
        <f t="shared" si="7"/>
        <v>0</v>
      </c>
      <c r="F64" s="106"/>
      <c r="G64" s="105"/>
      <c r="H64" s="102"/>
      <c r="I64" s="102"/>
      <c r="J64" s="102"/>
      <c r="K64" s="131">
        <f t="shared" si="8"/>
        <v>0</v>
      </c>
    </row>
    <row r="65" spans="1:11" x14ac:dyDescent="0.2">
      <c r="A65" s="116"/>
      <c r="B65" s="102"/>
      <c r="C65" s="102"/>
      <c r="D65" s="102"/>
      <c r="E65" s="133">
        <f t="shared" si="7"/>
        <v>0</v>
      </c>
      <c r="F65" s="106"/>
      <c r="G65" s="105"/>
      <c r="H65" s="102"/>
      <c r="I65" s="102"/>
      <c r="J65" s="102"/>
      <c r="K65" s="131">
        <f t="shared" si="8"/>
        <v>0</v>
      </c>
    </row>
    <row r="66" spans="1:11" x14ac:dyDescent="0.2">
      <c r="A66" s="102"/>
      <c r="B66" s="102"/>
      <c r="C66" s="102"/>
      <c r="D66" s="102"/>
      <c r="E66" s="133">
        <f t="shared" si="7"/>
        <v>0</v>
      </c>
      <c r="F66" s="106"/>
      <c r="G66" s="102"/>
      <c r="H66" s="102"/>
      <c r="I66" s="102"/>
      <c r="J66" s="102"/>
      <c r="K66" s="131">
        <f t="shared" si="8"/>
        <v>0</v>
      </c>
    </row>
    <row r="67" spans="1:11" x14ac:dyDescent="0.2">
      <c r="A67" s="107" t="s">
        <v>15</v>
      </c>
      <c r="B67" s="107"/>
      <c r="C67" s="107"/>
      <c r="D67" s="107"/>
      <c r="E67" s="132">
        <f>SUM(E60:E66)</f>
        <v>0</v>
      </c>
      <c r="G67" s="107" t="s">
        <v>15</v>
      </c>
      <c r="H67" s="107"/>
      <c r="I67" s="107"/>
      <c r="J67" s="107"/>
      <c r="K67" s="131">
        <f>SUM(K60:K66)</f>
        <v>0</v>
      </c>
    </row>
    <row r="69" spans="1:11" x14ac:dyDescent="0.2">
      <c r="A69" s="94" t="s">
        <v>13</v>
      </c>
      <c r="B69" s="313" t="str">
        <f>XEROX!A20</f>
        <v>Ronaldo de Souza</v>
      </c>
      <c r="C69" s="314"/>
      <c r="D69" s="314"/>
      <c r="E69" s="315"/>
      <c r="G69" s="94" t="s">
        <v>17</v>
      </c>
      <c r="H69" s="313" t="e">
        <f>XEROX!A21</f>
        <v>#REF!</v>
      </c>
      <c r="I69" s="314"/>
      <c r="J69" s="314"/>
      <c r="K69" s="315"/>
    </row>
    <row r="70" spans="1:11" x14ac:dyDescent="0.2">
      <c r="A70" s="90"/>
      <c r="B70" s="90"/>
      <c r="C70" s="90"/>
      <c r="D70" s="90"/>
      <c r="E70" s="91"/>
      <c r="F70" s="90"/>
      <c r="G70" s="90"/>
      <c r="H70" s="90"/>
      <c r="I70" s="90"/>
      <c r="J70" s="90"/>
    </row>
    <row r="71" spans="1:11" x14ac:dyDescent="0.2">
      <c r="A71" s="95"/>
      <c r="B71" s="96"/>
      <c r="C71" s="97"/>
      <c r="D71" s="98"/>
      <c r="E71" s="100"/>
      <c r="F71" s="90"/>
      <c r="G71" s="95"/>
      <c r="H71" s="96"/>
      <c r="I71" s="97"/>
      <c r="J71" s="98"/>
      <c r="K71" s="100"/>
    </row>
    <row r="72" spans="1:11" x14ac:dyDescent="0.2">
      <c r="A72" s="101" t="s">
        <v>14</v>
      </c>
      <c r="B72" s="102" t="s">
        <v>40</v>
      </c>
      <c r="C72" s="102" t="s">
        <v>1</v>
      </c>
      <c r="D72" s="102" t="s">
        <v>41</v>
      </c>
      <c r="E72" s="100" t="str">
        <f>E59</f>
        <v>TOTAL</v>
      </c>
      <c r="F72" s="90"/>
      <c r="G72" s="101" t="s">
        <v>14</v>
      </c>
      <c r="H72" s="102" t="s">
        <v>40</v>
      </c>
      <c r="I72" s="102" t="s">
        <v>1</v>
      </c>
      <c r="J72" s="102" t="s">
        <v>41</v>
      </c>
      <c r="K72" s="100" t="str">
        <f>K59</f>
        <v>TOTAL</v>
      </c>
    </row>
    <row r="73" spans="1:11" x14ac:dyDescent="0.2">
      <c r="A73" s="105"/>
      <c r="B73" s="102"/>
      <c r="C73" s="102"/>
      <c r="D73" s="102"/>
      <c r="E73" s="131">
        <f>D73*C73</f>
        <v>0</v>
      </c>
      <c r="F73" s="106"/>
      <c r="G73" s="105">
        <v>42766</v>
      </c>
      <c r="H73" s="102" t="s">
        <v>101</v>
      </c>
      <c r="I73" s="102">
        <v>1</v>
      </c>
      <c r="J73" s="100">
        <v>37.979999999999997</v>
      </c>
      <c r="K73" s="131">
        <f>SUM(I73*J73)</f>
        <v>37.979999999999997</v>
      </c>
    </row>
    <row r="74" spans="1:11" x14ac:dyDescent="0.2">
      <c r="A74" s="105"/>
      <c r="B74" s="102"/>
      <c r="C74" s="102"/>
      <c r="D74" s="102"/>
      <c r="E74" s="131">
        <f t="shared" ref="E74:E79" si="9">D74*C74</f>
        <v>0</v>
      </c>
      <c r="F74" s="106"/>
      <c r="G74" s="105"/>
      <c r="H74" s="102"/>
      <c r="I74" s="102"/>
      <c r="J74" s="100"/>
      <c r="K74" s="131">
        <f>SUM(I74*J74)</f>
        <v>0</v>
      </c>
    </row>
    <row r="75" spans="1:11" x14ac:dyDescent="0.2">
      <c r="A75" s="105"/>
      <c r="B75" s="102"/>
      <c r="C75" s="102"/>
      <c r="D75" s="102"/>
      <c r="E75" s="131">
        <f t="shared" si="9"/>
        <v>0</v>
      </c>
      <c r="F75" s="106"/>
      <c r="G75" s="105"/>
      <c r="H75" s="102"/>
      <c r="I75" s="102"/>
      <c r="J75" s="100"/>
      <c r="K75" s="131">
        <f>SUM(I75*J75)</f>
        <v>0</v>
      </c>
    </row>
    <row r="76" spans="1:11" x14ac:dyDescent="0.2">
      <c r="A76" s="102"/>
      <c r="B76" s="102"/>
      <c r="C76" s="102"/>
      <c r="D76" s="102"/>
      <c r="E76" s="131">
        <f t="shared" si="9"/>
        <v>0</v>
      </c>
      <c r="F76" s="106"/>
      <c r="G76" s="105"/>
      <c r="H76" s="102"/>
      <c r="I76" s="102"/>
      <c r="J76" s="100"/>
      <c r="K76" s="131">
        <f>SUM(I76*J76)</f>
        <v>0</v>
      </c>
    </row>
    <row r="77" spans="1:11" x14ac:dyDescent="0.2">
      <c r="A77" s="105"/>
      <c r="B77" s="102"/>
      <c r="C77" s="102"/>
      <c r="D77" s="102"/>
      <c r="E77" s="131">
        <f t="shared" si="9"/>
        <v>0</v>
      </c>
      <c r="F77" s="106"/>
      <c r="G77" s="105"/>
      <c r="H77" s="102"/>
      <c r="I77" s="102"/>
      <c r="J77" s="100"/>
      <c r="K77" s="131">
        <f>J77*I77</f>
        <v>0</v>
      </c>
    </row>
    <row r="78" spans="1:11" x14ac:dyDescent="0.2">
      <c r="A78" s="102"/>
      <c r="B78" s="102"/>
      <c r="C78" s="102"/>
      <c r="D78" s="102"/>
      <c r="E78" s="131">
        <f t="shared" si="9"/>
        <v>0</v>
      </c>
      <c r="F78" s="106"/>
      <c r="G78" s="105"/>
      <c r="H78" s="106"/>
      <c r="I78" s="102"/>
      <c r="J78" s="100"/>
      <c r="K78" s="131">
        <f>J78*I78</f>
        <v>0</v>
      </c>
    </row>
    <row r="79" spans="1:11" x14ac:dyDescent="0.2">
      <c r="A79" s="102"/>
      <c r="B79" s="102"/>
      <c r="C79" s="102"/>
      <c r="D79" s="102"/>
      <c r="E79" s="131">
        <f t="shared" si="9"/>
        <v>0</v>
      </c>
      <c r="F79" s="106"/>
      <c r="G79" s="105"/>
      <c r="H79" s="102"/>
      <c r="I79" s="102"/>
      <c r="J79" s="100"/>
      <c r="K79" s="131">
        <f>J79*I79</f>
        <v>0</v>
      </c>
    </row>
    <row r="80" spans="1:11" x14ac:dyDescent="0.2">
      <c r="A80" s="107" t="s">
        <v>15</v>
      </c>
      <c r="B80" s="107"/>
      <c r="C80" s="107"/>
      <c r="D80" s="107"/>
      <c r="E80" s="132">
        <f>SUM(E73:E79)</f>
        <v>0</v>
      </c>
      <c r="G80" s="107" t="s">
        <v>15</v>
      </c>
      <c r="H80" s="107"/>
      <c r="I80" s="107"/>
      <c r="J80" s="107"/>
      <c r="K80" s="131">
        <f>SUM(K73:K79)</f>
        <v>37.979999999999997</v>
      </c>
    </row>
    <row r="84" spans="1:11" x14ac:dyDescent="0.2">
      <c r="A84" s="94" t="str">
        <f>G69</f>
        <v>SETOR</v>
      </c>
      <c r="B84" s="313" t="e">
        <f>XEROX!A22</f>
        <v>#REF!</v>
      </c>
      <c r="C84" s="314"/>
      <c r="D84" s="314"/>
      <c r="E84" s="315"/>
      <c r="G84" s="94" t="str">
        <f>A84</f>
        <v>SETOR</v>
      </c>
      <c r="H84" s="313" t="e">
        <f>XEROX!A23</f>
        <v>#REF!</v>
      </c>
      <c r="I84" s="314"/>
      <c r="J84" s="314"/>
      <c r="K84" s="315"/>
    </row>
    <row r="85" spans="1:11" x14ac:dyDescent="0.2">
      <c r="A85" s="90"/>
      <c r="B85" s="90"/>
      <c r="C85" s="90"/>
      <c r="D85" s="90"/>
      <c r="E85" s="91"/>
      <c r="F85" s="90"/>
      <c r="G85" s="90"/>
      <c r="H85" s="90"/>
      <c r="I85" s="90"/>
      <c r="J85" s="90"/>
    </row>
    <row r="86" spans="1:11" x14ac:dyDescent="0.2">
      <c r="A86" s="95"/>
      <c r="B86" s="96"/>
      <c r="C86" s="97"/>
      <c r="D86" s="98"/>
      <c r="E86" s="100"/>
      <c r="F86" s="90"/>
      <c r="G86" s="95"/>
      <c r="H86" s="96"/>
      <c r="I86" s="97"/>
      <c r="J86" s="98"/>
      <c r="K86" s="100"/>
    </row>
    <row r="87" spans="1:11" x14ac:dyDescent="0.2">
      <c r="A87" s="101" t="s">
        <v>14</v>
      </c>
      <c r="B87" s="102" t="s">
        <v>40</v>
      </c>
      <c r="C87" s="102" t="s">
        <v>1</v>
      </c>
      <c r="D87" s="102" t="s">
        <v>41</v>
      </c>
      <c r="E87" s="100" t="str">
        <f>E72</f>
        <v>TOTAL</v>
      </c>
      <c r="F87" s="90"/>
      <c r="G87" s="101" t="s">
        <v>14</v>
      </c>
      <c r="H87" s="102" t="s">
        <v>40</v>
      </c>
      <c r="I87" s="102" t="s">
        <v>1</v>
      </c>
      <c r="J87" s="102" t="s">
        <v>41</v>
      </c>
      <c r="K87" s="100" t="str">
        <f>K72</f>
        <v>TOTAL</v>
      </c>
    </row>
    <row r="88" spans="1:11" x14ac:dyDescent="0.2">
      <c r="A88" s="112"/>
      <c r="B88" s="113"/>
      <c r="C88" s="113"/>
      <c r="D88" s="113"/>
      <c r="E88" s="133">
        <f>D88*C88</f>
        <v>0</v>
      </c>
      <c r="F88" s="106"/>
      <c r="G88" s="118"/>
      <c r="H88" s="102"/>
      <c r="I88" s="113"/>
      <c r="J88" s="113"/>
      <c r="K88" s="131">
        <f>J88*I88</f>
        <v>0</v>
      </c>
    </row>
    <row r="89" spans="1:11" x14ac:dyDescent="0.2">
      <c r="A89" s="112"/>
      <c r="B89" s="113"/>
      <c r="C89" s="113"/>
      <c r="D89" s="113"/>
      <c r="E89" s="133">
        <f t="shared" ref="E89:E94" si="10">D89*C89</f>
        <v>0</v>
      </c>
      <c r="F89" s="106"/>
      <c r="G89" s="112"/>
      <c r="H89" s="113"/>
      <c r="I89" s="113"/>
      <c r="J89" s="113"/>
      <c r="K89" s="131">
        <f t="shared" ref="K89:K94" si="11">J89*I89</f>
        <v>0</v>
      </c>
    </row>
    <row r="90" spans="1:11" x14ac:dyDescent="0.2">
      <c r="A90" s="112"/>
      <c r="B90" s="113"/>
      <c r="C90" s="113"/>
      <c r="D90" s="113"/>
      <c r="E90" s="133">
        <f t="shared" si="10"/>
        <v>0</v>
      </c>
      <c r="F90" s="106"/>
      <c r="G90" s="105"/>
      <c r="H90" s="102"/>
      <c r="I90" s="102"/>
      <c r="J90" s="102"/>
      <c r="K90" s="131">
        <f t="shared" si="11"/>
        <v>0</v>
      </c>
    </row>
    <row r="91" spans="1:11" x14ac:dyDescent="0.2">
      <c r="A91" s="112"/>
      <c r="B91" s="113"/>
      <c r="C91" s="113"/>
      <c r="D91" s="113"/>
      <c r="E91" s="133">
        <f t="shared" si="10"/>
        <v>0</v>
      </c>
      <c r="F91" s="106"/>
      <c r="G91" s="105"/>
      <c r="H91" s="102"/>
      <c r="I91" s="102"/>
      <c r="J91" s="102"/>
      <c r="K91" s="131">
        <f t="shared" si="11"/>
        <v>0</v>
      </c>
    </row>
    <row r="92" spans="1:11" x14ac:dyDescent="0.2">
      <c r="A92" s="112"/>
      <c r="B92" s="113"/>
      <c r="C92" s="113"/>
      <c r="D92" s="113"/>
      <c r="E92" s="133">
        <f t="shared" si="10"/>
        <v>0</v>
      </c>
      <c r="F92" s="106"/>
      <c r="G92" s="105"/>
      <c r="H92" s="102"/>
      <c r="I92" s="102"/>
      <c r="J92" s="102"/>
      <c r="K92" s="131">
        <f t="shared" si="11"/>
        <v>0</v>
      </c>
    </row>
    <row r="93" spans="1:11" x14ac:dyDescent="0.2">
      <c r="A93" s="102"/>
      <c r="B93" s="102"/>
      <c r="C93" s="102"/>
      <c r="D93" s="102"/>
      <c r="E93" s="133">
        <f t="shared" si="10"/>
        <v>0</v>
      </c>
      <c r="F93" s="106"/>
      <c r="G93" s="105"/>
      <c r="H93" s="102"/>
      <c r="I93" s="102"/>
      <c r="J93" s="102"/>
      <c r="K93" s="131">
        <f t="shared" si="11"/>
        <v>0</v>
      </c>
    </row>
    <row r="94" spans="1:11" x14ac:dyDescent="0.2">
      <c r="A94" s="102"/>
      <c r="B94" s="102"/>
      <c r="C94" s="102"/>
      <c r="D94" s="102"/>
      <c r="E94" s="133">
        <f t="shared" si="10"/>
        <v>0</v>
      </c>
      <c r="F94" s="106"/>
      <c r="G94" s="105"/>
      <c r="H94" s="102"/>
      <c r="I94" s="102"/>
      <c r="J94" s="102"/>
      <c r="K94" s="131">
        <f t="shared" si="11"/>
        <v>0</v>
      </c>
    </row>
    <row r="95" spans="1:11" x14ac:dyDescent="0.2">
      <c r="A95" s="107" t="s">
        <v>15</v>
      </c>
      <c r="B95" s="107"/>
      <c r="C95" s="107"/>
      <c r="D95" s="107"/>
      <c r="E95" s="132">
        <f>SUM(E88:E94)</f>
        <v>0</v>
      </c>
      <c r="G95" s="107" t="s">
        <v>15</v>
      </c>
      <c r="H95" s="107"/>
      <c r="I95" s="107"/>
      <c r="J95" s="107"/>
      <c r="K95" s="131">
        <f>SUM(K88:K94)</f>
        <v>0</v>
      </c>
    </row>
    <row r="97" spans="1:11" x14ac:dyDescent="0.2">
      <c r="A97" s="94" t="str">
        <f>A84</f>
        <v>SETOR</v>
      </c>
      <c r="B97" s="313" t="e">
        <f>XEROX!A24</f>
        <v>#REF!</v>
      </c>
      <c r="C97" s="314"/>
      <c r="D97" s="314"/>
      <c r="E97" s="315"/>
      <c r="G97" s="94" t="str">
        <f>G84</f>
        <v>SETOR</v>
      </c>
      <c r="H97" s="313" t="e">
        <f>XEROX!A25</f>
        <v>#REF!</v>
      </c>
      <c r="I97" s="314"/>
      <c r="J97" s="314"/>
      <c r="K97" s="315"/>
    </row>
    <row r="98" spans="1:11" x14ac:dyDescent="0.2">
      <c r="A98" s="90"/>
      <c r="B98" s="90"/>
      <c r="C98" s="90"/>
      <c r="D98" s="90"/>
      <c r="E98" s="91"/>
      <c r="F98" s="90"/>
      <c r="G98" s="90"/>
      <c r="H98" s="90"/>
      <c r="I98" s="90"/>
      <c r="J98" s="90"/>
    </row>
    <row r="99" spans="1:11" x14ac:dyDescent="0.2">
      <c r="A99" s="95"/>
      <c r="B99" s="96"/>
      <c r="C99" s="97"/>
      <c r="D99" s="98"/>
      <c r="E99" s="100"/>
      <c r="F99" s="90"/>
      <c r="G99" s="95"/>
      <c r="H99" s="96"/>
      <c r="I99" s="97"/>
      <c r="J99" s="98"/>
      <c r="K99" s="100"/>
    </row>
    <row r="100" spans="1:11" x14ac:dyDescent="0.2">
      <c r="A100" s="101" t="s">
        <v>14</v>
      </c>
      <c r="B100" s="102" t="s">
        <v>40</v>
      </c>
      <c r="C100" s="102" t="s">
        <v>1</v>
      </c>
      <c r="D100" s="102" t="s">
        <v>41</v>
      </c>
      <c r="E100" s="100" t="str">
        <f>E87</f>
        <v>TOTAL</v>
      </c>
      <c r="F100" s="90"/>
      <c r="G100" s="101" t="s">
        <v>14</v>
      </c>
      <c r="H100" s="102" t="s">
        <v>40</v>
      </c>
      <c r="I100" s="102" t="s">
        <v>1</v>
      </c>
      <c r="J100" s="102" t="s">
        <v>41</v>
      </c>
      <c r="K100" s="100" t="str">
        <f>K87</f>
        <v>TOTAL</v>
      </c>
    </row>
    <row r="101" spans="1:11" x14ac:dyDescent="0.2">
      <c r="A101" s="105"/>
      <c r="B101" s="102"/>
      <c r="C101" s="102"/>
      <c r="D101" s="102"/>
      <c r="E101" s="131">
        <f>D101*C101</f>
        <v>0</v>
      </c>
      <c r="F101" s="106"/>
      <c r="G101" s="105"/>
      <c r="H101" s="102"/>
      <c r="I101" s="102"/>
      <c r="J101" s="102"/>
      <c r="K101" s="131">
        <f>J101*I101</f>
        <v>0</v>
      </c>
    </row>
    <row r="102" spans="1:11" x14ac:dyDescent="0.2">
      <c r="A102" s="105"/>
      <c r="B102" s="102"/>
      <c r="C102" s="102"/>
      <c r="D102" s="102"/>
      <c r="E102" s="131">
        <f t="shared" ref="E102:E107" si="12">D102*C102</f>
        <v>0</v>
      </c>
      <c r="F102" s="106"/>
      <c r="G102" s="105"/>
      <c r="H102" s="102"/>
      <c r="I102" s="102"/>
      <c r="J102" s="102"/>
      <c r="K102" s="131">
        <f t="shared" ref="K102:K107" si="13">J102*I102</f>
        <v>0</v>
      </c>
    </row>
    <row r="103" spans="1:11" x14ac:dyDescent="0.2">
      <c r="A103" s="105"/>
      <c r="B103" s="102"/>
      <c r="C103" s="102"/>
      <c r="D103" s="102"/>
      <c r="E103" s="131">
        <f t="shared" si="12"/>
        <v>0</v>
      </c>
      <c r="F103" s="106"/>
      <c r="G103" s="102"/>
      <c r="H103" s="102"/>
      <c r="I103" s="102"/>
      <c r="J103" s="102"/>
      <c r="K103" s="131">
        <f t="shared" si="13"/>
        <v>0</v>
      </c>
    </row>
    <row r="104" spans="1:11" x14ac:dyDescent="0.2">
      <c r="A104" s="105"/>
      <c r="B104" s="102"/>
      <c r="C104" s="102"/>
      <c r="D104" s="102"/>
      <c r="E104" s="131">
        <f t="shared" si="12"/>
        <v>0</v>
      </c>
      <c r="F104" s="106"/>
      <c r="G104" s="102"/>
      <c r="H104" s="102"/>
      <c r="I104" s="102"/>
      <c r="J104" s="102"/>
      <c r="K104" s="131">
        <f t="shared" si="13"/>
        <v>0</v>
      </c>
    </row>
    <row r="105" spans="1:11" x14ac:dyDescent="0.2">
      <c r="A105" s="102"/>
      <c r="B105" s="102"/>
      <c r="C105" s="102"/>
      <c r="D105" s="102"/>
      <c r="E105" s="131">
        <f t="shared" si="12"/>
        <v>0</v>
      </c>
      <c r="F105" s="106"/>
      <c r="G105" s="102"/>
      <c r="H105" s="102"/>
      <c r="I105" s="102"/>
      <c r="J105" s="102"/>
      <c r="K105" s="131">
        <f t="shared" si="13"/>
        <v>0</v>
      </c>
    </row>
    <row r="106" spans="1:11" x14ac:dyDescent="0.2">
      <c r="A106" s="102"/>
      <c r="B106" s="102"/>
      <c r="C106" s="102"/>
      <c r="D106" s="102"/>
      <c r="E106" s="131">
        <f t="shared" si="12"/>
        <v>0</v>
      </c>
      <c r="F106" s="106"/>
      <c r="G106" s="102"/>
      <c r="H106" s="102"/>
      <c r="I106" s="102"/>
      <c r="J106" s="102"/>
      <c r="K106" s="131">
        <f t="shared" si="13"/>
        <v>0</v>
      </c>
    </row>
    <row r="107" spans="1:11" x14ac:dyDescent="0.2">
      <c r="A107" s="102"/>
      <c r="B107" s="102"/>
      <c r="C107" s="102"/>
      <c r="D107" s="102"/>
      <c r="E107" s="131">
        <f t="shared" si="12"/>
        <v>0</v>
      </c>
      <c r="F107" s="106"/>
      <c r="G107" s="102"/>
      <c r="H107" s="102"/>
      <c r="I107" s="102"/>
      <c r="J107" s="102"/>
      <c r="K107" s="131">
        <f t="shared" si="13"/>
        <v>0</v>
      </c>
    </row>
    <row r="108" spans="1:11" x14ac:dyDescent="0.2">
      <c r="A108" s="107" t="s">
        <v>15</v>
      </c>
      <c r="B108" s="107"/>
      <c r="C108" s="107"/>
      <c r="D108" s="107"/>
      <c r="E108" s="132">
        <f>SUM(E101:E107)</f>
        <v>0</v>
      </c>
      <c r="G108" s="107" t="s">
        <v>15</v>
      </c>
      <c r="H108" s="107"/>
      <c r="I108" s="107"/>
      <c r="J108" s="107"/>
      <c r="K108" s="131">
        <f>SUM(K101:K107)</f>
        <v>0</v>
      </c>
    </row>
    <row r="110" spans="1:11" x14ac:dyDescent="0.2">
      <c r="A110" s="94" t="str">
        <f>A97</f>
        <v>SETOR</v>
      </c>
      <c r="B110" s="313" t="e">
        <f>XEROX!A26</f>
        <v>#REF!</v>
      </c>
      <c r="C110" s="314"/>
      <c r="D110" s="314"/>
      <c r="E110" s="315"/>
      <c r="G110" s="94" t="str">
        <f>G97</f>
        <v>SETOR</v>
      </c>
      <c r="H110" s="313" t="str">
        <f>A191</f>
        <v>Presidência</v>
      </c>
      <c r="I110" s="314"/>
      <c r="J110" s="314"/>
      <c r="K110" s="315"/>
    </row>
    <row r="111" spans="1:11" x14ac:dyDescent="0.2">
      <c r="A111" s="90"/>
      <c r="B111" s="90"/>
      <c r="C111" s="90"/>
      <c r="D111" s="90"/>
      <c r="E111" s="91"/>
      <c r="F111" s="90"/>
      <c r="G111" s="90"/>
      <c r="H111" s="90"/>
      <c r="I111" s="90"/>
      <c r="J111" s="90"/>
    </row>
    <row r="112" spans="1:11" x14ac:dyDescent="0.2">
      <c r="A112" s="95"/>
      <c r="B112" s="96"/>
      <c r="C112" s="110"/>
      <c r="D112" s="98"/>
      <c r="E112" s="100"/>
      <c r="F112" s="90"/>
      <c r="G112" s="95"/>
      <c r="H112" s="96"/>
      <c r="I112" s="97"/>
      <c r="J112" s="98"/>
      <c r="K112" s="100"/>
    </row>
    <row r="113" spans="1:11" x14ac:dyDescent="0.2">
      <c r="A113" s="101" t="s">
        <v>14</v>
      </c>
      <c r="B113" s="102" t="s">
        <v>40</v>
      </c>
      <c r="C113" s="97" t="s">
        <v>1</v>
      </c>
      <c r="D113" s="102" t="s">
        <v>41</v>
      </c>
      <c r="E113" s="100" t="str">
        <f>E100</f>
        <v>TOTAL</v>
      </c>
      <c r="F113" s="90"/>
      <c r="G113" s="101" t="s">
        <v>14</v>
      </c>
      <c r="H113" s="102" t="s">
        <v>40</v>
      </c>
      <c r="I113" s="102" t="s">
        <v>1</v>
      </c>
      <c r="J113" s="102" t="s">
        <v>41</v>
      </c>
      <c r="K113" s="100" t="str">
        <f>K100</f>
        <v>TOTAL</v>
      </c>
    </row>
    <row r="114" spans="1:11" x14ac:dyDescent="0.2">
      <c r="A114" s="105"/>
      <c r="B114" s="102"/>
      <c r="C114" s="102"/>
      <c r="D114" s="102"/>
      <c r="E114" s="131">
        <f>D114*C114</f>
        <v>0</v>
      </c>
      <c r="F114" s="106"/>
      <c r="G114" s="105"/>
      <c r="H114" s="102"/>
      <c r="I114" s="102"/>
      <c r="J114" s="102"/>
      <c r="K114" s="131">
        <f t="shared" ref="K114:K120" si="14">J114*I114</f>
        <v>0</v>
      </c>
    </row>
    <row r="115" spans="1:11" x14ac:dyDescent="0.2">
      <c r="A115" s="105"/>
      <c r="B115" s="102"/>
      <c r="C115" s="102"/>
      <c r="D115" s="102"/>
      <c r="E115" s="131">
        <f t="shared" ref="E115:E120" si="15">D115*C115</f>
        <v>0</v>
      </c>
      <c r="F115" s="106"/>
      <c r="G115" s="112"/>
      <c r="H115" s="113"/>
      <c r="I115" s="113"/>
      <c r="J115" s="113"/>
      <c r="K115" s="131">
        <f t="shared" si="14"/>
        <v>0</v>
      </c>
    </row>
    <row r="116" spans="1:11" x14ac:dyDescent="0.2">
      <c r="A116" s="102"/>
      <c r="B116" s="102"/>
      <c r="C116" s="102"/>
      <c r="D116" s="102"/>
      <c r="E116" s="131">
        <f t="shared" si="15"/>
        <v>0</v>
      </c>
      <c r="F116" s="106"/>
      <c r="G116" s="119"/>
      <c r="H116" s="102"/>
      <c r="I116" s="102"/>
      <c r="J116" s="102"/>
      <c r="K116" s="131">
        <f t="shared" si="14"/>
        <v>0</v>
      </c>
    </row>
    <row r="117" spans="1:11" x14ac:dyDescent="0.2">
      <c r="A117" s="102"/>
      <c r="B117" s="102"/>
      <c r="C117" s="102"/>
      <c r="D117" s="102"/>
      <c r="E117" s="131">
        <f t="shared" si="15"/>
        <v>0</v>
      </c>
      <c r="F117" s="106"/>
      <c r="G117" s="102"/>
      <c r="H117" s="102"/>
      <c r="I117" s="102"/>
      <c r="J117" s="102"/>
      <c r="K117" s="131">
        <f t="shared" si="14"/>
        <v>0</v>
      </c>
    </row>
    <row r="118" spans="1:11" x14ac:dyDescent="0.2">
      <c r="A118" s="102"/>
      <c r="B118" s="102"/>
      <c r="C118" s="102"/>
      <c r="D118" s="102"/>
      <c r="E118" s="131">
        <f t="shared" si="15"/>
        <v>0</v>
      </c>
      <c r="F118" s="106"/>
      <c r="G118" s="102"/>
      <c r="H118" s="102"/>
      <c r="I118" s="102"/>
      <c r="J118" s="102"/>
      <c r="K118" s="131">
        <f t="shared" si="14"/>
        <v>0</v>
      </c>
    </row>
    <row r="119" spans="1:11" x14ac:dyDescent="0.2">
      <c r="A119" s="102"/>
      <c r="B119" s="102"/>
      <c r="C119" s="102"/>
      <c r="D119" s="102"/>
      <c r="E119" s="131">
        <f t="shared" si="15"/>
        <v>0</v>
      </c>
      <c r="F119" s="106"/>
      <c r="G119" s="102"/>
      <c r="H119" s="102"/>
      <c r="I119" s="102"/>
      <c r="J119" s="102"/>
      <c r="K119" s="131">
        <f t="shared" si="14"/>
        <v>0</v>
      </c>
    </row>
    <row r="120" spans="1:11" x14ac:dyDescent="0.2">
      <c r="A120" s="102"/>
      <c r="B120" s="102"/>
      <c r="C120" s="102"/>
      <c r="D120" s="102"/>
      <c r="E120" s="131">
        <f t="shared" si="15"/>
        <v>0</v>
      </c>
      <c r="F120" s="106"/>
      <c r="G120" s="102"/>
      <c r="H120" s="102"/>
      <c r="I120" s="102"/>
      <c r="J120" s="102"/>
      <c r="K120" s="131">
        <f t="shared" si="14"/>
        <v>0</v>
      </c>
    </row>
    <row r="121" spans="1:11" x14ac:dyDescent="0.2">
      <c r="A121" s="107" t="s">
        <v>15</v>
      </c>
      <c r="B121" s="107"/>
      <c r="C121" s="107"/>
      <c r="D121" s="107"/>
      <c r="E121" s="132">
        <f>SUM(E114:E120)</f>
        <v>0</v>
      </c>
      <c r="G121" s="107" t="s">
        <v>15</v>
      </c>
      <c r="H121" s="107"/>
      <c r="I121" s="107"/>
      <c r="J121" s="107"/>
      <c r="K121" s="131">
        <f>SUM(K114:K120)</f>
        <v>0</v>
      </c>
    </row>
    <row r="125" spans="1:11" x14ac:dyDescent="0.2">
      <c r="A125" s="94" t="str">
        <f>A110</f>
        <v>SETOR</v>
      </c>
      <c r="B125" s="110" t="e">
        <f>'RESUMO - DESPESA'!#REF!</f>
        <v>#REF!</v>
      </c>
      <c r="C125" s="110"/>
      <c r="D125" s="110"/>
      <c r="E125" s="120"/>
      <c r="G125" s="94" t="s">
        <v>16</v>
      </c>
      <c r="H125" s="110" t="e">
        <f>'RESUMO - DESPESA'!#REF!</f>
        <v>#REF!</v>
      </c>
      <c r="I125" s="110"/>
      <c r="J125" s="110"/>
      <c r="K125" s="100"/>
    </row>
    <row r="126" spans="1:11" x14ac:dyDescent="0.2">
      <c r="A126" s="90"/>
      <c r="B126" s="90"/>
      <c r="C126" s="90"/>
      <c r="D126" s="90"/>
      <c r="E126" s="91"/>
      <c r="F126" s="90"/>
      <c r="G126" s="90"/>
      <c r="H126" s="90"/>
      <c r="I126" s="90"/>
      <c r="J126" s="90"/>
    </row>
    <row r="127" spans="1:11" x14ac:dyDescent="0.2">
      <c r="A127" s="95"/>
      <c r="B127" s="96"/>
      <c r="C127" s="97"/>
      <c r="D127" s="98"/>
      <c r="E127" s="100"/>
      <c r="F127" s="90"/>
      <c r="G127" s="95"/>
      <c r="H127" s="96"/>
      <c r="I127" s="97"/>
      <c r="J127" s="98"/>
      <c r="K127" s="100"/>
    </row>
    <row r="128" spans="1:11" x14ac:dyDescent="0.2">
      <c r="A128" s="101" t="s">
        <v>14</v>
      </c>
      <c r="B128" s="102" t="s">
        <v>40</v>
      </c>
      <c r="C128" s="102" t="s">
        <v>1</v>
      </c>
      <c r="D128" s="102" t="s">
        <v>41</v>
      </c>
      <c r="E128" s="100" t="s">
        <v>3</v>
      </c>
      <c r="F128" s="90"/>
      <c r="G128" s="101" t="s">
        <v>14</v>
      </c>
      <c r="H128" s="102" t="s">
        <v>40</v>
      </c>
      <c r="I128" s="102" t="s">
        <v>1</v>
      </c>
      <c r="J128" s="102" t="s">
        <v>41</v>
      </c>
      <c r="K128" s="100" t="str">
        <f>K113</f>
        <v>TOTAL</v>
      </c>
    </row>
    <row r="129" spans="1:11" x14ac:dyDescent="0.2">
      <c r="A129" s="105"/>
      <c r="B129" s="102"/>
      <c r="C129" s="102"/>
      <c r="D129" s="115"/>
      <c r="E129" s="131">
        <f>SUM(C129*D129)</f>
        <v>0</v>
      </c>
      <c r="F129" s="106"/>
      <c r="G129" s="105"/>
      <c r="I129" s="102"/>
      <c r="J129" s="102"/>
      <c r="K129" s="131">
        <f>J129*I129</f>
        <v>0</v>
      </c>
    </row>
    <row r="130" spans="1:11" x14ac:dyDescent="0.2">
      <c r="A130" s="105"/>
      <c r="B130" s="102"/>
      <c r="C130" s="102"/>
      <c r="D130" s="115"/>
      <c r="E130" s="131">
        <f t="shared" ref="E130:E135" si="16">D130*C130</f>
        <v>0</v>
      </c>
      <c r="F130" s="106"/>
      <c r="G130" s="105"/>
      <c r="H130" s="102"/>
      <c r="I130" s="102"/>
      <c r="J130" s="102"/>
      <c r="K130" s="131">
        <f t="shared" ref="K130:K135" si="17">J130*I130</f>
        <v>0</v>
      </c>
    </row>
    <row r="131" spans="1:11" x14ac:dyDescent="0.2">
      <c r="A131" s="105"/>
      <c r="B131" s="102"/>
      <c r="C131" s="102"/>
      <c r="D131" s="115"/>
      <c r="E131" s="131">
        <f t="shared" si="16"/>
        <v>0</v>
      </c>
      <c r="F131" s="106"/>
      <c r="G131" s="105"/>
      <c r="H131" s="102"/>
      <c r="I131" s="102"/>
      <c r="J131" s="102"/>
      <c r="K131" s="131">
        <f t="shared" si="17"/>
        <v>0</v>
      </c>
    </row>
    <row r="132" spans="1:11" x14ac:dyDescent="0.2">
      <c r="A132" s="105"/>
      <c r="B132" s="102"/>
      <c r="C132" s="102"/>
      <c r="D132" s="102"/>
      <c r="E132" s="131">
        <f t="shared" si="16"/>
        <v>0</v>
      </c>
      <c r="F132" s="106"/>
      <c r="G132" s="105"/>
      <c r="H132" s="102"/>
      <c r="I132" s="102"/>
      <c r="J132" s="102"/>
      <c r="K132" s="131">
        <f t="shared" si="17"/>
        <v>0</v>
      </c>
    </row>
    <row r="133" spans="1:11" x14ac:dyDescent="0.2">
      <c r="A133" s="105"/>
      <c r="B133" s="102"/>
      <c r="C133" s="102"/>
      <c r="D133" s="102"/>
      <c r="E133" s="131">
        <f t="shared" si="16"/>
        <v>0</v>
      </c>
      <c r="F133" s="106"/>
      <c r="G133" s="105"/>
      <c r="H133" s="102"/>
      <c r="I133" s="102"/>
      <c r="J133" s="102"/>
      <c r="K133" s="131">
        <f t="shared" si="17"/>
        <v>0</v>
      </c>
    </row>
    <row r="134" spans="1:11" x14ac:dyDescent="0.2">
      <c r="A134" s="105"/>
      <c r="B134" s="102"/>
      <c r="C134" s="102"/>
      <c r="D134" s="102"/>
      <c r="E134" s="131">
        <f t="shared" si="16"/>
        <v>0</v>
      </c>
      <c r="F134" s="106"/>
      <c r="G134" s="105"/>
      <c r="H134" s="102"/>
      <c r="I134" s="102"/>
      <c r="J134" s="102"/>
      <c r="K134" s="131">
        <f t="shared" si="17"/>
        <v>0</v>
      </c>
    </row>
    <row r="135" spans="1:11" x14ac:dyDescent="0.2">
      <c r="A135" s="105"/>
      <c r="B135" s="102"/>
      <c r="C135" s="102"/>
      <c r="D135" s="102"/>
      <c r="E135" s="131">
        <f t="shared" si="16"/>
        <v>0</v>
      </c>
      <c r="F135" s="106"/>
      <c r="G135" s="105"/>
      <c r="H135" s="102"/>
      <c r="I135" s="102"/>
      <c r="J135" s="102"/>
      <c r="K135" s="131">
        <f t="shared" si="17"/>
        <v>0</v>
      </c>
    </row>
    <row r="136" spans="1:11" x14ac:dyDescent="0.2">
      <c r="A136" s="107" t="s">
        <v>15</v>
      </c>
      <c r="B136" s="107"/>
      <c r="C136" s="107"/>
      <c r="D136" s="107"/>
      <c r="E136" s="132">
        <f>SUM(E129:E135)</f>
        <v>0</v>
      </c>
      <c r="G136" s="107" t="s">
        <v>15</v>
      </c>
      <c r="H136" s="107"/>
      <c r="I136" s="107"/>
      <c r="J136" s="107"/>
      <c r="K136" s="131">
        <f>SUM(K129:K135)</f>
        <v>0</v>
      </c>
    </row>
    <row r="139" spans="1:11" x14ac:dyDescent="0.2">
      <c r="A139" s="94" t="s">
        <v>17</v>
      </c>
      <c r="B139" s="110" t="e">
        <f>A194</f>
        <v>#REF!</v>
      </c>
      <c r="C139" s="110"/>
      <c r="D139" s="110"/>
      <c r="E139" s="108"/>
      <c r="G139" s="94" t="str">
        <f>G125</f>
        <v xml:space="preserve">SETOR </v>
      </c>
      <c r="H139" s="110" t="e">
        <f>A195</f>
        <v>#REF!</v>
      </c>
      <c r="I139" s="110"/>
      <c r="J139" s="110"/>
      <c r="K139" s="100"/>
    </row>
    <row r="140" spans="1:11" x14ac:dyDescent="0.2">
      <c r="A140" s="90"/>
      <c r="B140" s="90"/>
      <c r="C140" s="90"/>
      <c r="D140" s="90"/>
      <c r="E140" s="91"/>
      <c r="F140" s="90"/>
      <c r="G140" s="90"/>
      <c r="H140" s="90"/>
      <c r="I140" s="90"/>
      <c r="J140" s="90"/>
    </row>
    <row r="141" spans="1:11" x14ac:dyDescent="0.2">
      <c r="A141" s="95"/>
      <c r="B141" s="96"/>
      <c r="C141" s="97"/>
      <c r="D141" s="98"/>
      <c r="E141" s="100"/>
      <c r="F141" s="90"/>
      <c r="G141" s="95"/>
      <c r="H141" s="96"/>
      <c r="I141" s="97"/>
      <c r="J141" s="98"/>
      <c r="K141" s="100"/>
    </row>
    <row r="142" spans="1:11" x14ac:dyDescent="0.2">
      <c r="A142" s="101" t="s">
        <v>14</v>
      </c>
      <c r="B142" s="102" t="s">
        <v>40</v>
      </c>
      <c r="C142" s="102" t="s">
        <v>1</v>
      </c>
      <c r="D142" s="102" t="s">
        <v>41</v>
      </c>
      <c r="E142" s="100" t="str">
        <f>E156</f>
        <v>TOTAL</v>
      </c>
      <c r="F142" s="90"/>
      <c r="G142" s="101" t="s">
        <v>14</v>
      </c>
      <c r="H142" s="102" t="s">
        <v>40</v>
      </c>
      <c r="I142" s="102" t="s">
        <v>1</v>
      </c>
      <c r="J142" s="102" t="s">
        <v>41</v>
      </c>
      <c r="K142" s="100" t="str">
        <f>K128</f>
        <v>TOTAL</v>
      </c>
    </row>
    <row r="143" spans="1:11" x14ac:dyDescent="0.2">
      <c r="A143" s="105"/>
      <c r="B143" s="102"/>
      <c r="C143" s="102"/>
      <c r="D143" s="102"/>
      <c r="E143" s="131">
        <f>C143*D143</f>
        <v>0</v>
      </c>
      <c r="F143" s="106"/>
      <c r="G143" s="102"/>
      <c r="H143" s="102"/>
      <c r="I143" s="102"/>
      <c r="J143" s="102"/>
      <c r="K143" s="131">
        <f>J143*I143</f>
        <v>0</v>
      </c>
    </row>
    <row r="144" spans="1:11" x14ac:dyDescent="0.2">
      <c r="A144" s="102"/>
      <c r="B144" s="102"/>
      <c r="C144" s="102"/>
      <c r="D144" s="102"/>
      <c r="E144" s="131">
        <f t="shared" ref="E144:E149" si="18">C144*D144</f>
        <v>0</v>
      </c>
      <c r="F144" s="106"/>
      <c r="G144" s="102"/>
      <c r="H144" s="102"/>
      <c r="I144" s="102"/>
      <c r="J144" s="102"/>
      <c r="K144" s="131">
        <f t="shared" ref="K144:K149" si="19">J144*I144</f>
        <v>0</v>
      </c>
    </row>
    <row r="145" spans="1:11" x14ac:dyDescent="0.2">
      <c r="A145" s="102"/>
      <c r="B145" s="102"/>
      <c r="C145" s="102"/>
      <c r="D145" s="102"/>
      <c r="E145" s="131">
        <f t="shared" si="18"/>
        <v>0</v>
      </c>
      <c r="F145" s="106"/>
      <c r="G145" s="102"/>
      <c r="H145" s="102"/>
      <c r="I145" s="102"/>
      <c r="J145" s="102"/>
      <c r="K145" s="131">
        <f t="shared" si="19"/>
        <v>0</v>
      </c>
    </row>
    <row r="146" spans="1:11" x14ac:dyDescent="0.2">
      <c r="A146" s="102"/>
      <c r="B146" s="102"/>
      <c r="C146" s="102"/>
      <c r="D146" s="102"/>
      <c r="E146" s="131">
        <f t="shared" si="18"/>
        <v>0</v>
      </c>
      <c r="F146" s="106"/>
      <c r="G146" s="102"/>
      <c r="H146" s="102"/>
      <c r="I146" s="102"/>
      <c r="J146" s="102"/>
      <c r="K146" s="131">
        <f t="shared" si="19"/>
        <v>0</v>
      </c>
    </row>
    <row r="147" spans="1:11" x14ac:dyDescent="0.2">
      <c r="A147" s="102"/>
      <c r="B147" s="102"/>
      <c r="C147" s="102"/>
      <c r="D147" s="102"/>
      <c r="E147" s="131">
        <f t="shared" si="18"/>
        <v>0</v>
      </c>
      <c r="F147" s="106"/>
      <c r="G147" s="102"/>
      <c r="H147" s="102"/>
      <c r="I147" s="102"/>
      <c r="J147" s="102"/>
      <c r="K147" s="131">
        <f t="shared" si="19"/>
        <v>0</v>
      </c>
    </row>
    <row r="148" spans="1:11" x14ac:dyDescent="0.2">
      <c r="A148" s="102"/>
      <c r="B148" s="102"/>
      <c r="C148" s="102"/>
      <c r="D148" s="102"/>
      <c r="E148" s="131">
        <f t="shared" si="18"/>
        <v>0</v>
      </c>
      <c r="F148" s="106"/>
      <c r="G148" s="102"/>
      <c r="H148" s="102"/>
      <c r="I148" s="102"/>
      <c r="J148" s="102"/>
      <c r="K148" s="131">
        <f t="shared" si="19"/>
        <v>0</v>
      </c>
    </row>
    <row r="149" spans="1:11" x14ac:dyDescent="0.2">
      <c r="A149" s="102"/>
      <c r="B149" s="102"/>
      <c r="C149" s="102"/>
      <c r="D149" s="102"/>
      <c r="E149" s="131">
        <f t="shared" si="18"/>
        <v>0</v>
      </c>
      <c r="F149" s="106"/>
      <c r="G149" s="102"/>
      <c r="H149" s="102"/>
      <c r="I149" s="102"/>
      <c r="J149" s="102"/>
      <c r="K149" s="131">
        <f t="shared" si="19"/>
        <v>0</v>
      </c>
    </row>
    <row r="150" spans="1:11" x14ac:dyDescent="0.2">
      <c r="A150" s="107" t="s">
        <v>15</v>
      </c>
      <c r="B150" s="107"/>
      <c r="C150" s="107"/>
      <c r="D150" s="107"/>
      <c r="E150" s="132">
        <f>SUM(E143:E149)</f>
        <v>0</v>
      </c>
      <c r="G150" s="107" t="s">
        <v>15</v>
      </c>
      <c r="H150" s="107"/>
      <c r="I150" s="107"/>
      <c r="J150" s="107"/>
      <c r="K150" s="131">
        <f>SUM(K143:K149)</f>
        <v>0</v>
      </c>
    </row>
    <row r="153" spans="1:11" x14ac:dyDescent="0.2">
      <c r="A153" s="94" t="s">
        <v>17</v>
      </c>
      <c r="B153" s="110"/>
      <c r="C153" s="110"/>
      <c r="D153" s="110"/>
      <c r="E153" s="108"/>
      <c r="G153" s="94" t="s">
        <v>13</v>
      </c>
      <c r="H153" s="110"/>
      <c r="I153" s="110"/>
      <c r="J153" s="110"/>
      <c r="K153" s="100"/>
    </row>
    <row r="154" spans="1:11" x14ac:dyDescent="0.2">
      <c r="A154" s="90"/>
      <c r="B154" s="90"/>
      <c r="C154" s="90"/>
      <c r="D154" s="90"/>
      <c r="E154" s="91"/>
      <c r="F154" s="90"/>
      <c r="G154" s="90"/>
      <c r="H154" s="90"/>
      <c r="I154" s="90"/>
      <c r="J154" s="90"/>
    </row>
    <row r="155" spans="1:11" x14ac:dyDescent="0.2">
      <c r="A155" s="95"/>
      <c r="B155" s="96"/>
      <c r="C155" s="97"/>
      <c r="D155" s="98"/>
      <c r="E155" s="100"/>
      <c r="F155" s="90"/>
      <c r="G155" s="95"/>
      <c r="H155" s="96"/>
      <c r="I155" s="97"/>
      <c r="J155" s="98"/>
      <c r="K155" s="100"/>
    </row>
    <row r="156" spans="1:11" x14ac:dyDescent="0.2">
      <c r="A156" s="101" t="s">
        <v>14</v>
      </c>
      <c r="B156" s="102" t="s">
        <v>40</v>
      </c>
      <c r="C156" s="102" t="s">
        <v>1</v>
      </c>
      <c r="D156" s="102" t="s">
        <v>41</v>
      </c>
      <c r="E156" s="100" t="str">
        <f>K142</f>
        <v>TOTAL</v>
      </c>
      <c r="F156" s="90"/>
      <c r="G156" s="101" t="s">
        <v>14</v>
      </c>
      <c r="H156" s="102" t="s">
        <v>40</v>
      </c>
      <c r="I156" s="102" t="s">
        <v>1</v>
      </c>
      <c r="J156" s="102" t="s">
        <v>41</v>
      </c>
      <c r="K156" s="100" t="str">
        <f>K142</f>
        <v>TOTAL</v>
      </c>
    </row>
    <row r="157" spans="1:11" x14ac:dyDescent="0.2">
      <c r="A157" s="102"/>
      <c r="B157" s="102"/>
      <c r="C157" s="102"/>
      <c r="D157" s="102"/>
      <c r="E157" s="100"/>
      <c r="F157" s="106"/>
      <c r="G157" s="102"/>
      <c r="H157" s="102"/>
      <c r="I157" s="102"/>
      <c r="J157" s="102"/>
      <c r="K157" s="100"/>
    </row>
    <row r="158" spans="1:11" x14ac:dyDescent="0.2">
      <c r="A158" s="102"/>
      <c r="B158" s="102"/>
      <c r="C158" s="102"/>
      <c r="D158" s="102"/>
      <c r="E158" s="100"/>
      <c r="F158" s="106"/>
      <c r="G158" s="102"/>
      <c r="H158" s="102"/>
      <c r="I158" s="102"/>
      <c r="J158" s="102"/>
      <c r="K158" s="100"/>
    </row>
    <row r="159" spans="1:11" x14ac:dyDescent="0.2">
      <c r="A159" s="102"/>
      <c r="B159" s="102"/>
      <c r="C159" s="102"/>
      <c r="D159" s="102"/>
      <c r="E159" s="100"/>
      <c r="F159" s="106"/>
      <c r="G159" s="102"/>
      <c r="H159" s="102"/>
      <c r="I159" s="102"/>
      <c r="J159" s="102"/>
      <c r="K159" s="100"/>
    </row>
    <row r="160" spans="1:11" x14ac:dyDescent="0.2">
      <c r="A160" s="102"/>
      <c r="B160" s="102"/>
      <c r="C160" s="102"/>
      <c r="D160" s="102"/>
      <c r="E160" s="100"/>
      <c r="F160" s="106"/>
      <c r="G160" s="102"/>
      <c r="H160" s="102"/>
      <c r="I160" s="102"/>
      <c r="J160" s="102"/>
      <c r="K160" s="100"/>
    </row>
    <row r="161" spans="1:11" x14ac:dyDescent="0.2">
      <c r="A161" s="102"/>
      <c r="B161" s="102"/>
      <c r="C161" s="102"/>
      <c r="D161" s="102"/>
      <c r="E161" s="100"/>
      <c r="F161" s="106"/>
      <c r="G161" s="102"/>
      <c r="H161" s="102"/>
      <c r="I161" s="102"/>
      <c r="J161" s="102"/>
      <c r="K161" s="100"/>
    </row>
    <row r="162" spans="1:11" x14ac:dyDescent="0.2">
      <c r="A162" s="102"/>
      <c r="B162" s="102"/>
      <c r="C162" s="102"/>
      <c r="D162" s="102"/>
      <c r="E162" s="100"/>
      <c r="F162" s="106"/>
      <c r="G162" s="102"/>
      <c r="H162" s="102"/>
      <c r="I162" s="102"/>
      <c r="J162" s="102"/>
      <c r="K162" s="100"/>
    </row>
    <row r="163" spans="1:11" x14ac:dyDescent="0.2">
      <c r="A163" s="102"/>
      <c r="B163" s="102"/>
      <c r="C163" s="102"/>
      <c r="D163" s="102"/>
      <c r="E163" s="100"/>
      <c r="F163" s="106"/>
      <c r="G163" s="102"/>
      <c r="H163" s="102"/>
      <c r="I163" s="102"/>
      <c r="J163" s="102"/>
      <c r="K163" s="100"/>
    </row>
    <row r="164" spans="1:11" x14ac:dyDescent="0.2">
      <c r="A164" s="107" t="s">
        <v>15</v>
      </c>
      <c r="B164" s="107"/>
      <c r="C164" s="107"/>
      <c r="D164" s="107"/>
      <c r="E164" s="121"/>
      <c r="G164" s="107" t="s">
        <v>15</v>
      </c>
      <c r="H164" s="107"/>
      <c r="I164" s="107"/>
      <c r="J164" s="107"/>
      <c r="K164" s="100"/>
    </row>
    <row r="167" spans="1:11" x14ac:dyDescent="0.2">
      <c r="A167" s="122" t="s">
        <v>21</v>
      </c>
      <c r="B167" s="123"/>
      <c r="C167" s="123"/>
      <c r="D167" s="123"/>
      <c r="E167" s="124"/>
    </row>
    <row r="168" spans="1:11" x14ac:dyDescent="0.2">
      <c r="A168" s="122"/>
      <c r="B168" s="123"/>
      <c r="C168" s="123"/>
      <c r="D168" s="123"/>
      <c r="E168" s="124"/>
    </row>
    <row r="169" spans="1:11" x14ac:dyDescent="0.2">
      <c r="A169" s="122" t="s">
        <v>19</v>
      </c>
      <c r="B169" s="123"/>
      <c r="C169" s="123"/>
      <c r="D169" s="320">
        <f>'RESUMO - DESPESA'!D4:E4</f>
        <v>42736</v>
      </c>
      <c r="E169" s="321"/>
    </row>
    <row r="170" spans="1:11" x14ac:dyDescent="0.2">
      <c r="A170" s="122"/>
      <c r="B170" s="123"/>
      <c r="C170" s="123"/>
      <c r="D170" s="123"/>
      <c r="E170" s="124"/>
    </row>
    <row r="171" spans="1:11" x14ac:dyDescent="0.2">
      <c r="A171" s="122"/>
      <c r="B171" s="123"/>
      <c r="C171" s="123"/>
      <c r="D171" s="123"/>
      <c r="E171" s="124"/>
    </row>
    <row r="172" spans="1:11" x14ac:dyDescent="0.2">
      <c r="A172" s="125" t="s">
        <v>13</v>
      </c>
      <c r="B172" s="126"/>
      <c r="C172" s="126"/>
      <c r="D172" s="316" t="s">
        <v>4</v>
      </c>
      <c r="E172" s="317"/>
    </row>
    <row r="173" spans="1:11" x14ac:dyDescent="0.2">
      <c r="A173" s="94"/>
      <c r="B173" s="110"/>
      <c r="C173" s="110"/>
      <c r="D173" s="318"/>
      <c r="E173" s="319"/>
    </row>
    <row r="174" spans="1:11" x14ac:dyDescent="0.2">
      <c r="A174" s="127" t="str">
        <f>'RESUMO - DESPESA'!A8:B8</f>
        <v>Ademar Winter</v>
      </c>
      <c r="B174" s="128"/>
      <c r="C174" s="128"/>
      <c r="D174" s="322">
        <f>E13</f>
        <v>0</v>
      </c>
      <c r="E174" s="323"/>
    </row>
    <row r="175" spans="1:11" x14ac:dyDescent="0.2">
      <c r="A175" s="129" t="str">
        <f>'RESUMO - DESPESA'!A9:B9</f>
        <v xml:space="preserve">Anderson Kassner </v>
      </c>
      <c r="B175" s="110"/>
      <c r="C175" s="110"/>
      <c r="D175" s="324">
        <f>K13</f>
        <v>0</v>
      </c>
      <c r="E175" s="325"/>
    </row>
    <row r="176" spans="1:11" x14ac:dyDescent="0.2">
      <c r="A176" s="127" t="str">
        <f>'RESUMO - DESPESA'!A10:B10</f>
        <v>Arlindo Rincos</v>
      </c>
      <c r="B176" s="128"/>
      <c r="C176" s="128"/>
      <c r="D176" s="322">
        <f>E26</f>
        <v>0</v>
      </c>
      <c r="E176" s="323"/>
    </row>
    <row r="177" spans="1:5" x14ac:dyDescent="0.2">
      <c r="A177" s="129" t="str">
        <f>'RESUMO - DESPESA'!A11:B11</f>
        <v>Celestino Klinkoski</v>
      </c>
      <c r="B177" s="110"/>
      <c r="C177" s="110"/>
      <c r="D177" s="324">
        <f>K26</f>
        <v>0</v>
      </c>
      <c r="E177" s="325"/>
    </row>
    <row r="178" spans="1:5" x14ac:dyDescent="0.2">
      <c r="A178" s="127" t="str">
        <f>'RESUMO - DESPESA'!A12:B12</f>
        <v>Eugênio josé Juraszek</v>
      </c>
      <c r="B178" s="128"/>
      <c r="C178" s="128"/>
      <c r="D178" s="322">
        <f>E39</f>
        <v>0</v>
      </c>
      <c r="E178" s="323"/>
    </row>
    <row r="179" spans="1:5" x14ac:dyDescent="0.2">
      <c r="A179" s="129" t="str">
        <f>'RESUMO - DESPESA'!A13:B13</f>
        <v>Isair Moser</v>
      </c>
      <c r="B179" s="110"/>
      <c r="C179" s="110"/>
      <c r="D179" s="324">
        <f>K39</f>
        <v>0</v>
      </c>
      <c r="E179" s="325"/>
    </row>
    <row r="180" spans="1:5" x14ac:dyDescent="0.2">
      <c r="A180" s="127" t="str">
        <f>'RESUMO - DESPESA'!A14:B14</f>
        <v>Jackson Ávila</v>
      </c>
      <c r="B180" s="128"/>
      <c r="C180" s="128"/>
      <c r="D180" s="322">
        <f>E54</f>
        <v>0</v>
      </c>
      <c r="E180" s="323"/>
    </row>
    <row r="181" spans="1:5" x14ac:dyDescent="0.2">
      <c r="A181" s="129" t="str">
        <f>'RESUMO - DESPESA'!A15:B15</f>
        <v>Jaime Negherbon</v>
      </c>
      <c r="B181" s="110"/>
      <c r="C181" s="110"/>
      <c r="D181" s="324">
        <f>K54</f>
        <v>0</v>
      </c>
      <c r="E181" s="325"/>
    </row>
    <row r="182" spans="1:5" x14ac:dyDescent="0.2">
      <c r="A182" s="127" t="str">
        <f>'RESUMO - DESPESA'!A16:B16</f>
        <v>Marcelindo Gruner</v>
      </c>
      <c r="B182" s="128"/>
      <c r="C182" s="128"/>
      <c r="D182" s="322">
        <f>E67</f>
        <v>0</v>
      </c>
      <c r="E182" s="323"/>
    </row>
    <row r="183" spans="1:5" x14ac:dyDescent="0.2">
      <c r="A183" s="129" t="str">
        <f>'RESUMO - DESPESA'!A17:B17</f>
        <v>Pedro Garcia</v>
      </c>
      <c r="B183" s="110"/>
      <c r="C183" s="110"/>
      <c r="D183" s="324">
        <f>K67</f>
        <v>0</v>
      </c>
      <c r="E183" s="325"/>
    </row>
    <row r="184" spans="1:5" x14ac:dyDescent="0.2">
      <c r="A184" s="127" t="str">
        <f>'RESUMO - DESPESA'!A18:B18</f>
        <v>Ronaldo de Souza</v>
      </c>
      <c r="B184" s="128"/>
      <c r="C184" s="128"/>
      <c r="D184" s="322">
        <f>E80</f>
        <v>0</v>
      </c>
      <c r="E184" s="323"/>
    </row>
    <row r="185" spans="1:5" x14ac:dyDescent="0.2">
      <c r="A185" s="129" t="e">
        <f>'RESUMO - DESPESA'!#REF!</f>
        <v>#REF!</v>
      </c>
      <c r="B185" s="110"/>
      <c r="C185" s="110"/>
      <c r="D185" s="324">
        <f>K80</f>
        <v>37.979999999999997</v>
      </c>
      <c r="E185" s="325"/>
    </row>
    <row r="186" spans="1:5" x14ac:dyDescent="0.2">
      <c r="A186" s="127" t="e">
        <f>'RESUMO - DESPESA'!#REF!</f>
        <v>#REF!</v>
      </c>
      <c r="B186" s="128"/>
      <c r="C186" s="128"/>
      <c r="D186" s="322">
        <f>E95</f>
        <v>0</v>
      </c>
      <c r="E186" s="323"/>
    </row>
    <row r="187" spans="1:5" x14ac:dyDescent="0.2">
      <c r="A187" s="129" t="e">
        <f>'RESUMO - DESPESA'!#REF!</f>
        <v>#REF!</v>
      </c>
      <c r="B187" s="110"/>
      <c r="C187" s="110"/>
      <c r="D187" s="324">
        <f>K95</f>
        <v>0</v>
      </c>
      <c r="E187" s="325"/>
    </row>
    <row r="188" spans="1:5" x14ac:dyDescent="0.2">
      <c r="A188" s="127" t="e">
        <f>'RESUMO - DESPESA'!#REF!</f>
        <v>#REF!</v>
      </c>
      <c r="B188" s="128"/>
      <c r="C188" s="128"/>
      <c r="D188" s="322">
        <f>E108</f>
        <v>0</v>
      </c>
      <c r="E188" s="323"/>
    </row>
    <row r="189" spans="1:5" x14ac:dyDescent="0.2">
      <c r="A189" s="129" t="e">
        <f>'RESUMO - DESPESA'!#REF!</f>
        <v>#REF!</v>
      </c>
      <c r="B189" s="110"/>
      <c r="C189" s="110"/>
      <c r="D189" s="324">
        <f>K108</f>
        <v>0</v>
      </c>
      <c r="E189" s="325"/>
    </row>
    <row r="190" spans="1:5" x14ac:dyDescent="0.2">
      <c r="A190" s="127" t="e">
        <f>'RESUMO - DESPESA'!#REF!</f>
        <v>#REF!</v>
      </c>
      <c r="B190" s="128"/>
      <c r="C190" s="128"/>
      <c r="D190" s="322">
        <f>E121</f>
        <v>0</v>
      </c>
      <c r="E190" s="323"/>
    </row>
    <row r="191" spans="1:5" x14ac:dyDescent="0.2">
      <c r="A191" s="129" t="str">
        <f>'RESUMO - DESPESA'!A19:B19</f>
        <v>Presidência</v>
      </c>
      <c r="B191" s="110"/>
      <c r="C191" s="110"/>
      <c r="D191" s="324">
        <f>K121</f>
        <v>0</v>
      </c>
      <c r="E191" s="325"/>
    </row>
    <row r="192" spans="1:5" x14ac:dyDescent="0.2">
      <c r="A192" s="127" t="e">
        <f>'RESUMO - DESPESA'!#REF!</f>
        <v>#REF!</v>
      </c>
      <c r="B192" s="128"/>
      <c r="C192" s="128"/>
      <c r="D192" s="322">
        <f>E136</f>
        <v>0</v>
      </c>
      <c r="E192" s="323"/>
    </row>
    <row r="193" spans="1:5" x14ac:dyDescent="0.2">
      <c r="A193" s="129" t="e">
        <f>H125</f>
        <v>#REF!</v>
      </c>
      <c r="B193" s="110"/>
      <c r="C193" s="110"/>
      <c r="D193" s="324">
        <f>K136</f>
        <v>0</v>
      </c>
      <c r="E193" s="325"/>
    </row>
    <row r="194" spans="1:5" x14ac:dyDescent="0.2">
      <c r="A194" s="127" t="e">
        <f>'RESUMO - DESPESA'!#REF!</f>
        <v>#REF!</v>
      </c>
      <c r="B194" s="128"/>
      <c r="C194" s="128"/>
      <c r="D194" s="322">
        <f>E150</f>
        <v>0</v>
      </c>
      <c r="E194" s="323"/>
    </row>
    <row r="195" spans="1:5" x14ac:dyDescent="0.2">
      <c r="A195" s="130" t="e">
        <f>'RESUMO - DESPESA'!#REF!</f>
        <v>#REF!</v>
      </c>
      <c r="B195" s="110"/>
      <c r="C195" s="110"/>
      <c r="D195" s="324">
        <f>K150</f>
        <v>0</v>
      </c>
      <c r="E195" s="325"/>
    </row>
    <row r="196" spans="1:5" x14ac:dyDescent="0.2">
      <c r="A196" s="127"/>
      <c r="B196" s="128"/>
      <c r="C196" s="128"/>
      <c r="D196" s="329"/>
      <c r="E196" s="323"/>
    </row>
    <row r="197" spans="1:5" x14ac:dyDescent="0.2">
      <c r="A197" s="130"/>
      <c r="B197" s="110"/>
      <c r="C197" s="110"/>
      <c r="D197" s="326"/>
      <c r="E197" s="325"/>
    </row>
    <row r="198" spans="1:5" x14ac:dyDescent="0.2">
      <c r="D198" s="326"/>
      <c r="E198" s="326"/>
    </row>
    <row r="199" spans="1:5" x14ac:dyDescent="0.2">
      <c r="A199" s="125" t="s">
        <v>18</v>
      </c>
      <c r="B199" s="126"/>
      <c r="C199" s="126"/>
      <c r="D199" s="327">
        <f>SUM(D174:E198)</f>
        <v>37.979999999999997</v>
      </c>
      <c r="E199" s="328"/>
    </row>
  </sheetData>
  <sheetProtection sheet="1" selectLockedCells="1"/>
  <mergeCells count="42">
    <mergeCell ref="D198:E198"/>
    <mergeCell ref="D199:E199"/>
    <mergeCell ref="H43:K43"/>
    <mergeCell ref="B56:E56"/>
    <mergeCell ref="H56:K56"/>
    <mergeCell ref="B69:E69"/>
    <mergeCell ref="H69:K69"/>
    <mergeCell ref="B84:E84"/>
    <mergeCell ref="H84:K84"/>
    <mergeCell ref="B97:E97"/>
    <mergeCell ref="D194:E194"/>
    <mergeCell ref="D195:E195"/>
    <mergeCell ref="D196:E196"/>
    <mergeCell ref="D197:E197"/>
    <mergeCell ref="D190:E190"/>
    <mergeCell ref="D191:E191"/>
    <mergeCell ref="D192:E192"/>
    <mergeCell ref="D193:E193"/>
    <mergeCell ref="D186:E186"/>
    <mergeCell ref="D187:E187"/>
    <mergeCell ref="D188:E188"/>
    <mergeCell ref="D189:E189"/>
    <mergeCell ref="D182:E182"/>
    <mergeCell ref="D183:E183"/>
    <mergeCell ref="D184:E184"/>
    <mergeCell ref="D185:E185"/>
    <mergeCell ref="D178:E178"/>
    <mergeCell ref="D179:E179"/>
    <mergeCell ref="D180:E180"/>
    <mergeCell ref="D181:E181"/>
    <mergeCell ref="D174:E174"/>
    <mergeCell ref="D175:E175"/>
    <mergeCell ref="D176:E176"/>
    <mergeCell ref="D177:E177"/>
    <mergeCell ref="B2:E2"/>
    <mergeCell ref="H2:K2"/>
    <mergeCell ref="D172:E172"/>
    <mergeCell ref="D173:E173"/>
    <mergeCell ref="H97:K97"/>
    <mergeCell ref="B110:E110"/>
    <mergeCell ref="H110:K110"/>
    <mergeCell ref="D169:E169"/>
  </mergeCells>
  <phoneticPr fontId="0" type="noConversion"/>
  <pageMargins left="0.78740157499999996" right="0.78740157499999996" top="0.984251969" bottom="0.984251969" header="0.49212598499999999" footer="0.49212598499999999"/>
  <pageSetup paperSize="9" orientation="landscape" horizontalDpi="4294967293" r:id="rId1"/>
  <headerFooter alignWithMargins="0">
    <oddHeader>&amp;LRepública Federativa do Brasil
Estado de Santa Catarina
Câmara Municipal de Jaraguá do Sul&amp;RRelatório de Correspondências 
Enviadas Pelos Gabinetes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topLeftCell="A91" workbookViewId="0">
      <selection activeCell="F105" sqref="F105"/>
    </sheetView>
  </sheetViews>
  <sheetFormatPr defaultRowHeight="12" x14ac:dyDescent="0.2"/>
  <cols>
    <col min="1" max="1" width="23.7109375" style="2" customWidth="1"/>
    <col min="2" max="2" width="10.42578125" style="2" customWidth="1"/>
    <col min="3" max="3" width="15.140625" style="2" customWidth="1"/>
    <col min="4" max="4" width="12.42578125" style="2" customWidth="1"/>
    <col min="5" max="5" width="1.7109375" style="2" customWidth="1"/>
    <col min="6" max="6" width="23.7109375" style="2" customWidth="1"/>
    <col min="7" max="7" width="10.140625" style="2" customWidth="1"/>
    <col min="8" max="8" width="15.140625" style="2" customWidth="1"/>
    <col min="9" max="9" width="12.28515625" style="2" customWidth="1"/>
    <col min="10" max="16384" width="9.140625" style="2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x14ac:dyDescent="0.2">
      <c r="A2" s="3"/>
      <c r="B2" s="3"/>
      <c r="C2" s="3"/>
      <c r="D2" s="3"/>
      <c r="E2" s="3"/>
      <c r="F2" s="3"/>
      <c r="G2" s="3"/>
      <c r="H2" s="3"/>
      <c r="I2" s="3"/>
    </row>
    <row r="3" spans="1:9" x14ac:dyDescent="0.2">
      <c r="A3" s="62" t="str">
        <f>'RESUMO - DESPESA'!A8:B8</f>
        <v>Ademar Winter</v>
      </c>
      <c r="B3" s="135"/>
      <c r="C3" s="62" t="s">
        <v>0</v>
      </c>
      <c r="D3" s="136">
        <v>42736</v>
      </c>
      <c r="E3" s="30"/>
      <c r="F3" s="206" t="str">
        <f>MATERIAIS!D3</f>
        <v xml:space="preserve">Anderson Kassner </v>
      </c>
      <c r="G3" s="135"/>
      <c r="H3" s="62" t="s">
        <v>0</v>
      </c>
      <c r="I3" s="136">
        <f>D3</f>
        <v>42736</v>
      </c>
    </row>
    <row r="4" spans="1:9" x14ac:dyDescent="0.2">
      <c r="A4" s="13"/>
      <c r="B4" s="137"/>
      <c r="C4" s="137"/>
      <c r="D4" s="138"/>
      <c r="E4" s="139"/>
      <c r="F4" s="13"/>
      <c r="G4" s="137"/>
      <c r="H4" s="137"/>
      <c r="I4" s="138"/>
    </row>
    <row r="5" spans="1:9" x14ac:dyDescent="0.2">
      <c r="A5" s="11" t="s">
        <v>11</v>
      </c>
      <c r="B5" s="11" t="s">
        <v>12</v>
      </c>
      <c r="C5" s="11" t="s">
        <v>2</v>
      </c>
      <c r="D5" s="11" t="s">
        <v>3</v>
      </c>
      <c r="E5" s="139"/>
      <c r="F5" s="11" t="str">
        <f>A5</f>
        <v>DATA DO DESLOCAMENTO</v>
      </c>
      <c r="G5" s="11" t="str">
        <f>B5</f>
        <v>KM RODADO</v>
      </c>
      <c r="H5" s="11" t="s">
        <v>2</v>
      </c>
      <c r="I5" s="11" t="s">
        <v>3</v>
      </c>
    </row>
    <row r="6" spans="1:9" x14ac:dyDescent="0.2">
      <c r="A6" s="194"/>
      <c r="B6" s="55"/>
      <c r="C6" s="57">
        <v>0.46</v>
      </c>
      <c r="D6" s="160">
        <f>B6*C6</f>
        <v>0</v>
      </c>
      <c r="E6" s="139"/>
      <c r="F6" s="194"/>
      <c r="G6" s="55"/>
      <c r="H6" s="57">
        <f>C6</f>
        <v>0.46</v>
      </c>
      <c r="I6" s="160">
        <f>G6*H6</f>
        <v>0</v>
      </c>
    </row>
    <row r="7" spans="1:9" x14ac:dyDescent="0.2">
      <c r="A7" s="190"/>
      <c r="B7" s="55"/>
      <c r="C7" s="57">
        <f>C6</f>
        <v>0.46</v>
      </c>
      <c r="D7" s="160">
        <f t="shared" ref="D7:D17" si="0">B7*C7</f>
        <v>0</v>
      </c>
      <c r="E7" s="139"/>
      <c r="F7" s="190"/>
      <c r="G7" s="55"/>
      <c r="H7" s="57">
        <f t="shared" ref="H7:H17" si="1">C7</f>
        <v>0.46</v>
      </c>
      <c r="I7" s="160">
        <f t="shared" ref="I7:I17" si="2">G7*H7</f>
        <v>0</v>
      </c>
    </row>
    <row r="8" spans="1:9" x14ac:dyDescent="0.2">
      <c r="A8" s="55"/>
      <c r="B8" s="55"/>
      <c r="C8" s="57">
        <f t="shared" ref="C8:C17" si="3">C7</f>
        <v>0.46</v>
      </c>
      <c r="D8" s="160">
        <f t="shared" si="0"/>
        <v>0</v>
      </c>
      <c r="E8" s="139"/>
      <c r="F8" s="190"/>
      <c r="G8" s="55"/>
      <c r="H8" s="57">
        <f t="shared" si="1"/>
        <v>0.46</v>
      </c>
      <c r="I8" s="160">
        <f t="shared" si="2"/>
        <v>0</v>
      </c>
    </row>
    <row r="9" spans="1:9" x14ac:dyDescent="0.2">
      <c r="A9" s="55"/>
      <c r="B9" s="55"/>
      <c r="C9" s="57">
        <f t="shared" si="3"/>
        <v>0.46</v>
      </c>
      <c r="D9" s="160">
        <f t="shared" si="0"/>
        <v>0</v>
      </c>
      <c r="E9" s="139"/>
      <c r="F9" s="190"/>
      <c r="G9" s="55"/>
      <c r="H9" s="57">
        <f t="shared" si="1"/>
        <v>0.46</v>
      </c>
      <c r="I9" s="160">
        <f t="shared" si="2"/>
        <v>0</v>
      </c>
    </row>
    <row r="10" spans="1:9" x14ac:dyDescent="0.2">
      <c r="A10" s="55"/>
      <c r="B10" s="55"/>
      <c r="C10" s="57">
        <f t="shared" si="3"/>
        <v>0.46</v>
      </c>
      <c r="D10" s="160">
        <f t="shared" si="0"/>
        <v>0</v>
      </c>
      <c r="E10" s="139"/>
      <c r="F10" s="55"/>
      <c r="G10" s="55"/>
      <c r="H10" s="57">
        <f t="shared" si="1"/>
        <v>0.46</v>
      </c>
      <c r="I10" s="160">
        <f t="shared" si="2"/>
        <v>0</v>
      </c>
    </row>
    <row r="11" spans="1:9" x14ac:dyDescent="0.2">
      <c r="A11" s="55"/>
      <c r="B11" s="55"/>
      <c r="C11" s="57">
        <f t="shared" si="3"/>
        <v>0.46</v>
      </c>
      <c r="D11" s="160">
        <f t="shared" si="0"/>
        <v>0</v>
      </c>
      <c r="E11" s="139"/>
      <c r="F11" s="55"/>
      <c r="G11" s="55"/>
      <c r="H11" s="57">
        <f t="shared" si="1"/>
        <v>0.46</v>
      </c>
      <c r="I11" s="160">
        <f t="shared" si="2"/>
        <v>0</v>
      </c>
    </row>
    <row r="12" spans="1:9" x14ac:dyDescent="0.2">
      <c r="A12" s="55"/>
      <c r="B12" s="55"/>
      <c r="C12" s="57">
        <f t="shared" si="3"/>
        <v>0.46</v>
      </c>
      <c r="D12" s="160">
        <f t="shared" si="0"/>
        <v>0</v>
      </c>
      <c r="E12" s="139"/>
      <c r="F12" s="55"/>
      <c r="G12" s="55"/>
      <c r="H12" s="57">
        <f t="shared" si="1"/>
        <v>0.46</v>
      </c>
      <c r="I12" s="160">
        <f t="shared" si="2"/>
        <v>0</v>
      </c>
    </row>
    <row r="13" spans="1:9" x14ac:dyDescent="0.2">
      <c r="A13" s="55"/>
      <c r="B13" s="55"/>
      <c r="C13" s="57">
        <f t="shared" si="3"/>
        <v>0.46</v>
      </c>
      <c r="D13" s="160">
        <f t="shared" si="0"/>
        <v>0</v>
      </c>
      <c r="E13" s="139"/>
      <c r="F13" s="55"/>
      <c r="G13" s="55"/>
      <c r="H13" s="57">
        <f t="shared" si="1"/>
        <v>0.46</v>
      </c>
      <c r="I13" s="160">
        <f t="shared" si="2"/>
        <v>0</v>
      </c>
    </row>
    <row r="14" spans="1:9" x14ac:dyDescent="0.2">
      <c r="A14" s="55"/>
      <c r="B14" s="55"/>
      <c r="C14" s="57">
        <f t="shared" si="3"/>
        <v>0.46</v>
      </c>
      <c r="D14" s="160">
        <f t="shared" si="0"/>
        <v>0</v>
      </c>
      <c r="E14" s="139"/>
      <c r="F14" s="55"/>
      <c r="G14" s="55"/>
      <c r="H14" s="57">
        <f t="shared" si="1"/>
        <v>0.46</v>
      </c>
      <c r="I14" s="160">
        <f t="shared" si="2"/>
        <v>0</v>
      </c>
    </row>
    <row r="15" spans="1:9" x14ac:dyDescent="0.2">
      <c r="A15" s="55"/>
      <c r="B15" s="55"/>
      <c r="C15" s="57">
        <f t="shared" si="3"/>
        <v>0.46</v>
      </c>
      <c r="D15" s="160">
        <f t="shared" si="0"/>
        <v>0</v>
      </c>
      <c r="E15" s="139"/>
      <c r="F15" s="55"/>
      <c r="G15" s="55"/>
      <c r="H15" s="57">
        <f t="shared" si="1"/>
        <v>0.46</v>
      </c>
      <c r="I15" s="160">
        <f t="shared" si="2"/>
        <v>0</v>
      </c>
    </row>
    <row r="16" spans="1:9" x14ac:dyDescent="0.2">
      <c r="A16" s="55"/>
      <c r="B16" s="55"/>
      <c r="C16" s="57">
        <f t="shared" si="3"/>
        <v>0.46</v>
      </c>
      <c r="D16" s="160">
        <f t="shared" si="0"/>
        <v>0</v>
      </c>
      <c r="E16" s="139"/>
      <c r="F16" s="55"/>
      <c r="G16" s="55"/>
      <c r="H16" s="57">
        <f t="shared" si="1"/>
        <v>0.46</v>
      </c>
      <c r="I16" s="160">
        <f t="shared" si="2"/>
        <v>0</v>
      </c>
    </row>
    <row r="17" spans="1:9" x14ac:dyDescent="0.2">
      <c r="A17" s="55"/>
      <c r="B17" s="55"/>
      <c r="C17" s="57">
        <f t="shared" si="3"/>
        <v>0.46</v>
      </c>
      <c r="D17" s="160">
        <f t="shared" si="0"/>
        <v>0</v>
      </c>
      <c r="E17" s="139"/>
      <c r="F17" s="55"/>
      <c r="G17" s="55"/>
      <c r="H17" s="57">
        <f t="shared" si="1"/>
        <v>0.46</v>
      </c>
      <c r="I17" s="160">
        <f t="shared" si="2"/>
        <v>0</v>
      </c>
    </row>
    <row r="18" spans="1:9" x14ac:dyDescent="0.2">
      <c r="A18" s="140" t="s">
        <v>4</v>
      </c>
      <c r="B18" s="140">
        <f>SUM(B6:B17)</f>
        <v>0</v>
      </c>
      <c r="C18" s="11"/>
      <c r="D18" s="161">
        <f>SUM(D6:D17)</f>
        <v>0</v>
      </c>
      <c r="E18" s="139"/>
      <c r="F18" s="140" t="s">
        <v>4</v>
      </c>
      <c r="G18" s="140">
        <f>SUM(G6:G17)</f>
        <v>0</v>
      </c>
      <c r="H18" s="11"/>
      <c r="I18" s="161">
        <f>SUM(I6:I17)</f>
        <v>0</v>
      </c>
    </row>
    <row r="19" spans="1:9" x14ac:dyDescent="0.2">
      <c r="A19" s="141"/>
      <c r="B19" s="139"/>
      <c r="C19" s="139"/>
      <c r="D19" s="142"/>
      <c r="E19" s="139"/>
      <c r="F19" s="141"/>
      <c r="G19" s="139"/>
      <c r="H19" s="139"/>
      <c r="I19" s="142"/>
    </row>
    <row r="20" spans="1:9" x14ac:dyDescent="0.2">
      <c r="A20" s="141"/>
      <c r="B20" s="139"/>
      <c r="C20" s="139"/>
      <c r="D20" s="142"/>
      <c r="E20" s="139"/>
      <c r="F20" s="141"/>
      <c r="G20" s="139"/>
      <c r="H20" s="139"/>
      <c r="I20" s="142"/>
    </row>
    <row r="21" spans="1:9" x14ac:dyDescent="0.2">
      <c r="A21" s="139"/>
      <c r="B21" s="139"/>
      <c r="C21" s="139"/>
      <c r="D21" s="139"/>
      <c r="E21" s="139"/>
      <c r="F21" s="139"/>
      <c r="G21" s="139"/>
      <c r="H21" s="139"/>
      <c r="I21" s="139"/>
    </row>
    <row r="22" spans="1:9" x14ac:dyDescent="0.2">
      <c r="A22" s="143" t="str">
        <f>'RESUMO - DESPESA'!A10:B10</f>
        <v>Arlindo Rincos</v>
      </c>
      <c r="B22" s="144"/>
      <c r="C22" s="143" t="s">
        <v>0</v>
      </c>
      <c r="D22" s="145">
        <f>D3</f>
        <v>42736</v>
      </c>
      <c r="E22" s="31"/>
      <c r="F22" s="143" t="str">
        <f>CORRESPONDÊNCIA!A177</f>
        <v>Celestino Klinkoski</v>
      </c>
      <c r="G22" s="144"/>
      <c r="H22" s="143" t="s">
        <v>0</v>
      </c>
      <c r="I22" s="145">
        <f>D3</f>
        <v>42736</v>
      </c>
    </row>
    <row r="23" spans="1:9" x14ac:dyDescent="0.2">
      <c r="A23" s="13"/>
      <c r="B23" s="137"/>
      <c r="C23" s="137"/>
      <c r="D23" s="138"/>
      <c r="E23" s="139"/>
      <c r="F23" s="13"/>
      <c r="G23" s="137"/>
      <c r="H23" s="137"/>
      <c r="I23" s="138"/>
    </row>
    <row r="24" spans="1:9" x14ac:dyDescent="0.2">
      <c r="A24" s="11" t="str">
        <f>A5</f>
        <v>DATA DO DESLOCAMENTO</v>
      </c>
      <c r="B24" s="11" t="str">
        <f>B5</f>
        <v>KM RODADO</v>
      </c>
      <c r="C24" s="11" t="s">
        <v>2</v>
      </c>
      <c r="D24" s="11" t="s">
        <v>3</v>
      </c>
      <c r="E24" s="139"/>
      <c r="F24" s="11" t="str">
        <f>A5</f>
        <v>DATA DO DESLOCAMENTO</v>
      </c>
      <c r="G24" s="11" t="str">
        <f>B5</f>
        <v>KM RODADO</v>
      </c>
      <c r="H24" s="11" t="s">
        <v>2</v>
      </c>
      <c r="I24" s="11" t="s">
        <v>3</v>
      </c>
    </row>
    <row r="25" spans="1:9" x14ac:dyDescent="0.2">
      <c r="A25" s="190"/>
      <c r="B25" s="55"/>
      <c r="C25" s="57">
        <f>C6</f>
        <v>0.46</v>
      </c>
      <c r="D25" s="160">
        <f>B25*C25</f>
        <v>0</v>
      </c>
      <c r="E25" s="58"/>
      <c r="F25" s="190"/>
      <c r="G25" s="55"/>
      <c r="H25" s="57">
        <f>C6</f>
        <v>0.46</v>
      </c>
      <c r="I25" s="160">
        <f>G25*H25</f>
        <v>0</v>
      </c>
    </row>
    <row r="26" spans="1:9" x14ac:dyDescent="0.2">
      <c r="A26" s="190"/>
      <c r="B26" s="55"/>
      <c r="C26" s="57">
        <f t="shared" ref="C26:C36" si="4">C7</f>
        <v>0.46</v>
      </c>
      <c r="D26" s="160">
        <f t="shared" ref="D26:D36" si="5">B26*C26</f>
        <v>0</v>
      </c>
      <c r="E26" s="58"/>
      <c r="F26" s="190"/>
      <c r="G26" s="55"/>
      <c r="H26" s="57">
        <f t="shared" ref="H26:H36" si="6">C7</f>
        <v>0.46</v>
      </c>
      <c r="I26" s="160">
        <f t="shared" ref="I26:I36" si="7">G26*H26</f>
        <v>0</v>
      </c>
    </row>
    <row r="27" spans="1:9" x14ac:dyDescent="0.2">
      <c r="A27" s="190"/>
      <c r="B27" s="55"/>
      <c r="C27" s="57">
        <f t="shared" si="4"/>
        <v>0.46</v>
      </c>
      <c r="D27" s="160">
        <f t="shared" si="5"/>
        <v>0</v>
      </c>
      <c r="E27" s="58"/>
      <c r="F27" s="190"/>
      <c r="G27" s="55"/>
      <c r="H27" s="57">
        <f t="shared" si="6"/>
        <v>0.46</v>
      </c>
      <c r="I27" s="160">
        <f t="shared" si="7"/>
        <v>0</v>
      </c>
    </row>
    <row r="28" spans="1:9" x14ac:dyDescent="0.2">
      <c r="A28" s="55"/>
      <c r="B28" s="55"/>
      <c r="C28" s="57">
        <f t="shared" si="4"/>
        <v>0.46</v>
      </c>
      <c r="D28" s="160">
        <f t="shared" si="5"/>
        <v>0</v>
      </c>
      <c r="E28" s="58"/>
      <c r="F28" s="55"/>
      <c r="G28" s="55"/>
      <c r="H28" s="57">
        <f t="shared" si="6"/>
        <v>0.46</v>
      </c>
      <c r="I28" s="160">
        <f t="shared" si="7"/>
        <v>0</v>
      </c>
    </row>
    <row r="29" spans="1:9" x14ac:dyDescent="0.2">
      <c r="A29" s="55"/>
      <c r="B29" s="55"/>
      <c r="C29" s="57">
        <f t="shared" si="4"/>
        <v>0.46</v>
      </c>
      <c r="D29" s="160">
        <f t="shared" si="5"/>
        <v>0</v>
      </c>
      <c r="E29" s="58"/>
      <c r="F29" s="55"/>
      <c r="G29" s="55"/>
      <c r="H29" s="57">
        <f t="shared" si="6"/>
        <v>0.46</v>
      </c>
      <c r="I29" s="160">
        <f t="shared" si="7"/>
        <v>0</v>
      </c>
    </row>
    <row r="30" spans="1:9" x14ac:dyDescent="0.2">
      <c r="A30" s="55"/>
      <c r="B30" s="55"/>
      <c r="C30" s="57">
        <f t="shared" si="4"/>
        <v>0.46</v>
      </c>
      <c r="D30" s="160">
        <f t="shared" si="5"/>
        <v>0</v>
      </c>
      <c r="E30" s="58"/>
      <c r="F30" s="55"/>
      <c r="G30" s="55"/>
      <c r="H30" s="57">
        <f t="shared" si="6"/>
        <v>0.46</v>
      </c>
      <c r="I30" s="160">
        <f t="shared" si="7"/>
        <v>0</v>
      </c>
    </row>
    <row r="31" spans="1:9" x14ac:dyDescent="0.2">
      <c r="A31" s="55"/>
      <c r="B31" s="55"/>
      <c r="C31" s="57">
        <f t="shared" si="4"/>
        <v>0.46</v>
      </c>
      <c r="D31" s="160">
        <f t="shared" si="5"/>
        <v>0</v>
      </c>
      <c r="E31" s="58"/>
      <c r="F31" s="55"/>
      <c r="G31" s="55"/>
      <c r="H31" s="57">
        <f t="shared" si="6"/>
        <v>0.46</v>
      </c>
      <c r="I31" s="160">
        <f t="shared" si="7"/>
        <v>0</v>
      </c>
    </row>
    <row r="32" spans="1:9" x14ac:dyDescent="0.2">
      <c r="A32" s="55"/>
      <c r="B32" s="55"/>
      <c r="C32" s="57">
        <f t="shared" si="4"/>
        <v>0.46</v>
      </c>
      <c r="D32" s="160">
        <f t="shared" si="5"/>
        <v>0</v>
      </c>
      <c r="E32" s="58"/>
      <c r="F32" s="55"/>
      <c r="G32" s="55"/>
      <c r="H32" s="57">
        <f t="shared" si="6"/>
        <v>0.46</v>
      </c>
      <c r="I32" s="160">
        <f t="shared" si="7"/>
        <v>0</v>
      </c>
    </row>
    <row r="33" spans="1:9" x14ac:dyDescent="0.2">
      <c r="A33" s="55"/>
      <c r="B33" s="55"/>
      <c r="C33" s="57">
        <f t="shared" si="4"/>
        <v>0.46</v>
      </c>
      <c r="D33" s="160">
        <f t="shared" si="5"/>
        <v>0</v>
      </c>
      <c r="E33" s="58"/>
      <c r="F33" s="55"/>
      <c r="G33" s="55"/>
      <c r="H33" s="57">
        <f t="shared" si="6"/>
        <v>0.46</v>
      </c>
      <c r="I33" s="160">
        <f t="shared" si="7"/>
        <v>0</v>
      </c>
    </row>
    <row r="34" spans="1:9" x14ac:dyDescent="0.2">
      <c r="A34" s="55"/>
      <c r="B34" s="55"/>
      <c r="C34" s="57">
        <f t="shared" si="4"/>
        <v>0.46</v>
      </c>
      <c r="D34" s="160">
        <f t="shared" si="5"/>
        <v>0</v>
      </c>
      <c r="E34" s="58"/>
      <c r="F34" s="55"/>
      <c r="G34" s="55"/>
      <c r="H34" s="57">
        <f t="shared" si="6"/>
        <v>0.46</v>
      </c>
      <c r="I34" s="160">
        <f t="shared" si="7"/>
        <v>0</v>
      </c>
    </row>
    <row r="35" spans="1:9" x14ac:dyDescent="0.2">
      <c r="A35" s="55"/>
      <c r="B35" s="55"/>
      <c r="C35" s="57">
        <f t="shared" si="4"/>
        <v>0.46</v>
      </c>
      <c r="D35" s="160">
        <f t="shared" si="5"/>
        <v>0</v>
      </c>
      <c r="E35" s="58"/>
      <c r="F35" s="55"/>
      <c r="G35" s="55"/>
      <c r="H35" s="57">
        <f t="shared" si="6"/>
        <v>0.46</v>
      </c>
      <c r="I35" s="160">
        <f t="shared" si="7"/>
        <v>0</v>
      </c>
    </row>
    <row r="36" spans="1:9" x14ac:dyDescent="0.2">
      <c r="A36" s="55"/>
      <c r="B36" s="55"/>
      <c r="C36" s="57">
        <f t="shared" si="4"/>
        <v>0.46</v>
      </c>
      <c r="D36" s="160">
        <f t="shared" si="5"/>
        <v>0</v>
      </c>
      <c r="E36" s="58"/>
      <c r="F36" s="55"/>
      <c r="G36" s="55"/>
      <c r="H36" s="57">
        <f t="shared" si="6"/>
        <v>0.46</v>
      </c>
      <c r="I36" s="160">
        <f t="shared" si="7"/>
        <v>0</v>
      </c>
    </row>
    <row r="37" spans="1:9" x14ac:dyDescent="0.2">
      <c r="A37" s="140" t="s">
        <v>4</v>
      </c>
      <c r="B37" s="140">
        <f>SUM(B25:B36)</f>
        <v>0</v>
      </c>
      <c r="C37" s="11"/>
      <c r="D37" s="161">
        <f>SUM(D25:D36)</f>
        <v>0</v>
      </c>
      <c r="E37" s="139"/>
      <c r="F37" s="140" t="s">
        <v>4</v>
      </c>
      <c r="G37" s="140">
        <f>SUM(G25:G36)</f>
        <v>0</v>
      </c>
      <c r="H37" s="11"/>
      <c r="I37" s="161">
        <f>SUM(I25:I36)</f>
        <v>0</v>
      </c>
    </row>
    <row r="38" spans="1:9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6"/>
      <c r="B40" s="6"/>
      <c r="C40" s="6"/>
      <c r="D40" s="6"/>
      <c r="E40" s="6"/>
      <c r="F40" s="6"/>
      <c r="G40" s="6"/>
      <c r="H40" s="6"/>
      <c r="I40" s="6"/>
    </row>
    <row r="42" spans="1:9" x14ac:dyDescent="0.2">
      <c r="A42" s="143" t="s">
        <v>64</v>
      </c>
      <c r="B42" s="144"/>
      <c r="C42" s="143" t="s">
        <v>0</v>
      </c>
      <c r="D42" s="145">
        <f>D3</f>
        <v>42736</v>
      </c>
      <c r="E42" s="31"/>
      <c r="F42" s="143" t="s">
        <v>47</v>
      </c>
      <c r="G42" s="144"/>
      <c r="H42" s="143" t="s">
        <v>0</v>
      </c>
      <c r="I42" s="145">
        <f>D3</f>
        <v>42736</v>
      </c>
    </row>
    <row r="43" spans="1:9" x14ac:dyDescent="0.2">
      <c r="A43" s="13"/>
      <c r="B43" s="137"/>
      <c r="C43" s="137"/>
      <c r="D43" s="138"/>
      <c r="E43" s="139"/>
      <c r="F43" s="13"/>
      <c r="G43" s="137"/>
      <c r="H43" s="137"/>
      <c r="I43" s="138"/>
    </row>
    <row r="44" spans="1:9" x14ac:dyDescent="0.2">
      <c r="A44" s="11" t="str">
        <f>A5</f>
        <v>DATA DO DESLOCAMENTO</v>
      </c>
      <c r="B44" s="11" t="str">
        <f>B5</f>
        <v>KM RODADO</v>
      </c>
      <c r="C44" s="11" t="s">
        <v>2</v>
      </c>
      <c r="D44" s="11" t="s">
        <v>3</v>
      </c>
      <c r="E44" s="139"/>
      <c r="F44" s="11" t="str">
        <f>A5</f>
        <v>DATA DO DESLOCAMENTO</v>
      </c>
      <c r="G44" s="11" t="str">
        <f>B5</f>
        <v>KM RODADO</v>
      </c>
      <c r="H44" s="11" t="s">
        <v>2</v>
      </c>
      <c r="I44" s="11" t="s">
        <v>3</v>
      </c>
    </row>
    <row r="45" spans="1:9" x14ac:dyDescent="0.2">
      <c r="A45" s="194"/>
      <c r="B45" s="66"/>
      <c r="C45" s="67">
        <f>C6</f>
        <v>0.46</v>
      </c>
      <c r="D45" s="162">
        <f>B45*C45</f>
        <v>0</v>
      </c>
      <c r="E45" s="65"/>
      <c r="F45" s="190"/>
      <c r="G45" s="66"/>
      <c r="H45" s="67">
        <f>C6</f>
        <v>0.46</v>
      </c>
      <c r="I45" s="162">
        <f>G45*H45</f>
        <v>0</v>
      </c>
    </row>
    <row r="46" spans="1:9" x14ac:dyDescent="0.2">
      <c r="A46" s="66"/>
      <c r="B46" s="66"/>
      <c r="C46" s="67">
        <f t="shared" ref="C46:C56" si="8">C7</f>
        <v>0.46</v>
      </c>
      <c r="D46" s="162">
        <f t="shared" ref="D46:D56" si="9">B46*C46</f>
        <v>0</v>
      </c>
      <c r="E46" s="65"/>
      <c r="F46" s="194"/>
      <c r="G46" s="66"/>
      <c r="H46" s="67">
        <f t="shared" ref="H46:H56" si="10">C7</f>
        <v>0.46</v>
      </c>
      <c r="I46" s="162">
        <f t="shared" ref="I46:I56" si="11">G46*H46</f>
        <v>0</v>
      </c>
    </row>
    <row r="47" spans="1:9" x14ac:dyDescent="0.2">
      <c r="A47" s="66"/>
      <c r="B47" s="66"/>
      <c r="C47" s="67">
        <f t="shared" si="8"/>
        <v>0.46</v>
      </c>
      <c r="D47" s="162">
        <f t="shared" si="9"/>
        <v>0</v>
      </c>
      <c r="E47" s="65"/>
      <c r="F47" s="194"/>
      <c r="G47" s="66"/>
      <c r="H47" s="67">
        <f t="shared" si="10"/>
        <v>0.46</v>
      </c>
      <c r="I47" s="162">
        <f t="shared" si="11"/>
        <v>0</v>
      </c>
    </row>
    <row r="48" spans="1:9" x14ac:dyDescent="0.2">
      <c r="A48" s="66"/>
      <c r="B48" s="66"/>
      <c r="C48" s="67">
        <f t="shared" si="8"/>
        <v>0.46</v>
      </c>
      <c r="D48" s="162">
        <f t="shared" si="9"/>
        <v>0</v>
      </c>
      <c r="E48" s="65"/>
      <c r="F48" s="66"/>
      <c r="G48" s="66"/>
      <c r="H48" s="67">
        <f t="shared" si="10"/>
        <v>0.46</v>
      </c>
      <c r="I48" s="162">
        <f t="shared" si="11"/>
        <v>0</v>
      </c>
    </row>
    <row r="49" spans="1:9" x14ac:dyDescent="0.2">
      <c r="A49" s="66"/>
      <c r="B49" s="66"/>
      <c r="C49" s="67">
        <f t="shared" si="8"/>
        <v>0.46</v>
      </c>
      <c r="D49" s="162">
        <f t="shared" si="9"/>
        <v>0</v>
      </c>
      <c r="E49" s="65"/>
      <c r="F49" s="66"/>
      <c r="G49" s="66"/>
      <c r="H49" s="67">
        <f t="shared" si="10"/>
        <v>0.46</v>
      </c>
      <c r="I49" s="162">
        <f t="shared" si="11"/>
        <v>0</v>
      </c>
    </row>
    <row r="50" spans="1:9" x14ac:dyDescent="0.2">
      <c r="A50" s="66"/>
      <c r="B50" s="66"/>
      <c r="C50" s="67">
        <f t="shared" si="8"/>
        <v>0.46</v>
      </c>
      <c r="D50" s="162">
        <f t="shared" si="9"/>
        <v>0</v>
      </c>
      <c r="E50" s="65"/>
      <c r="F50" s="66"/>
      <c r="G50" s="66"/>
      <c r="H50" s="67">
        <f t="shared" si="10"/>
        <v>0.46</v>
      </c>
      <c r="I50" s="162">
        <f t="shared" si="11"/>
        <v>0</v>
      </c>
    </row>
    <row r="51" spans="1:9" x14ac:dyDescent="0.2">
      <c r="A51" s="66"/>
      <c r="B51" s="66"/>
      <c r="C51" s="67">
        <f t="shared" si="8"/>
        <v>0.46</v>
      </c>
      <c r="D51" s="162">
        <f t="shared" si="9"/>
        <v>0</v>
      </c>
      <c r="E51" s="65"/>
      <c r="F51" s="66"/>
      <c r="G51" s="66"/>
      <c r="H51" s="67">
        <f t="shared" si="10"/>
        <v>0.46</v>
      </c>
      <c r="I51" s="162">
        <f t="shared" si="11"/>
        <v>0</v>
      </c>
    </row>
    <row r="52" spans="1:9" x14ac:dyDescent="0.2">
      <c r="A52" s="66"/>
      <c r="B52" s="66"/>
      <c r="C52" s="67">
        <f t="shared" si="8"/>
        <v>0.46</v>
      </c>
      <c r="D52" s="162">
        <f t="shared" si="9"/>
        <v>0</v>
      </c>
      <c r="E52" s="65"/>
      <c r="F52" s="66"/>
      <c r="G52" s="66"/>
      <c r="H52" s="67">
        <f t="shared" si="10"/>
        <v>0.46</v>
      </c>
      <c r="I52" s="162">
        <f t="shared" si="11"/>
        <v>0</v>
      </c>
    </row>
    <row r="53" spans="1:9" x14ac:dyDescent="0.2">
      <c r="A53" s="66"/>
      <c r="B53" s="66"/>
      <c r="C53" s="67">
        <f t="shared" si="8"/>
        <v>0.46</v>
      </c>
      <c r="D53" s="162">
        <f t="shared" si="9"/>
        <v>0</v>
      </c>
      <c r="E53" s="65"/>
      <c r="F53" s="66"/>
      <c r="G53" s="66"/>
      <c r="H53" s="67">
        <f t="shared" si="10"/>
        <v>0.46</v>
      </c>
      <c r="I53" s="162">
        <f t="shared" si="11"/>
        <v>0</v>
      </c>
    </row>
    <row r="54" spans="1:9" x14ac:dyDescent="0.2">
      <c r="A54" s="66"/>
      <c r="B54" s="66"/>
      <c r="C54" s="67">
        <f t="shared" si="8"/>
        <v>0.46</v>
      </c>
      <c r="D54" s="162">
        <f t="shared" si="9"/>
        <v>0</v>
      </c>
      <c r="E54" s="65"/>
      <c r="F54" s="66"/>
      <c r="G54" s="66"/>
      <c r="H54" s="67">
        <f t="shared" si="10"/>
        <v>0.46</v>
      </c>
      <c r="I54" s="162">
        <f t="shared" si="11"/>
        <v>0</v>
      </c>
    </row>
    <row r="55" spans="1:9" x14ac:dyDescent="0.2">
      <c r="A55" s="66"/>
      <c r="B55" s="66"/>
      <c r="C55" s="67">
        <f t="shared" si="8"/>
        <v>0.46</v>
      </c>
      <c r="D55" s="162">
        <f t="shared" si="9"/>
        <v>0</v>
      </c>
      <c r="E55" s="65"/>
      <c r="F55" s="66"/>
      <c r="G55" s="66"/>
      <c r="H55" s="67">
        <f t="shared" si="10"/>
        <v>0.46</v>
      </c>
      <c r="I55" s="162">
        <f t="shared" si="11"/>
        <v>0</v>
      </c>
    </row>
    <row r="56" spans="1:9" x14ac:dyDescent="0.2">
      <c r="A56" s="66"/>
      <c r="B56" s="66"/>
      <c r="C56" s="67">
        <f t="shared" si="8"/>
        <v>0.46</v>
      </c>
      <c r="D56" s="162">
        <f t="shared" si="9"/>
        <v>0</v>
      </c>
      <c r="E56" s="65"/>
      <c r="F56" s="66"/>
      <c r="G56" s="66"/>
      <c r="H56" s="67">
        <f t="shared" si="10"/>
        <v>0.46</v>
      </c>
      <c r="I56" s="162">
        <f t="shared" si="11"/>
        <v>0</v>
      </c>
    </row>
    <row r="57" spans="1:9" x14ac:dyDescent="0.2">
      <c r="A57" s="140" t="s">
        <v>4</v>
      </c>
      <c r="B57" s="140">
        <f>SUM(B45:B56)</f>
        <v>0</v>
      </c>
      <c r="C57" s="11"/>
      <c r="D57" s="161">
        <f>SUM(D45:D56)</f>
        <v>0</v>
      </c>
      <c r="E57" s="139"/>
      <c r="F57" s="140" t="s">
        <v>4</v>
      </c>
      <c r="G57" s="140">
        <f>SUM(G45:G56)</f>
        <v>0</v>
      </c>
      <c r="H57" s="11"/>
      <c r="I57" s="161">
        <f>SUM(I45:I56)</f>
        <v>0</v>
      </c>
    </row>
    <row r="58" spans="1:9" x14ac:dyDescent="0.2">
      <c r="A58" s="141"/>
      <c r="B58" s="139"/>
      <c r="C58" s="139"/>
      <c r="D58" s="142"/>
      <c r="E58" s="139"/>
      <c r="F58" s="141"/>
      <c r="G58" s="139"/>
      <c r="H58" s="139"/>
      <c r="I58" s="142"/>
    </row>
    <row r="59" spans="1:9" x14ac:dyDescent="0.2">
      <c r="A59" s="141"/>
      <c r="B59" s="139"/>
      <c r="C59" s="139"/>
      <c r="D59" s="142"/>
      <c r="E59" s="139"/>
      <c r="F59" s="141"/>
      <c r="G59" s="139"/>
      <c r="H59" s="139"/>
      <c r="I59" s="142"/>
    </row>
    <row r="60" spans="1:9" x14ac:dyDescent="0.2">
      <c r="A60" s="141"/>
      <c r="B60" s="139"/>
      <c r="C60" s="139"/>
      <c r="D60" s="142"/>
      <c r="E60" s="139"/>
      <c r="F60" s="141"/>
      <c r="G60" s="139"/>
      <c r="H60" s="139"/>
      <c r="I60" s="142"/>
    </row>
    <row r="61" spans="1:9" x14ac:dyDescent="0.2">
      <c r="A61" s="141"/>
      <c r="B61" s="139"/>
      <c r="C61" s="139"/>
      <c r="D61" s="142"/>
      <c r="E61" s="139"/>
      <c r="F61" s="141"/>
      <c r="G61" s="139"/>
      <c r="H61" s="139"/>
      <c r="I61" s="142"/>
    </row>
    <row r="62" spans="1:9" x14ac:dyDescent="0.2">
      <c r="A62" s="139"/>
      <c r="B62" s="139"/>
      <c r="C62" s="139"/>
      <c r="D62" s="139"/>
      <c r="E62" s="139"/>
      <c r="F62" s="139"/>
      <c r="G62" s="139"/>
      <c r="H62" s="139"/>
      <c r="I62" s="139"/>
    </row>
    <row r="63" spans="1:9" s="3" customFormat="1" x14ac:dyDescent="0.2">
      <c r="A63" s="62" t="s">
        <v>48</v>
      </c>
      <c r="B63" s="135"/>
      <c r="C63" s="62" t="s">
        <v>0</v>
      </c>
      <c r="D63" s="136">
        <f>D3</f>
        <v>42736</v>
      </c>
      <c r="E63" s="30"/>
      <c r="F63" s="62" t="s">
        <v>63</v>
      </c>
      <c r="G63" s="135"/>
      <c r="H63" s="62" t="s">
        <v>0</v>
      </c>
      <c r="I63" s="136">
        <f>D3</f>
        <v>42736</v>
      </c>
    </row>
    <row r="64" spans="1:9" x14ac:dyDescent="0.2">
      <c r="A64" s="13"/>
      <c r="B64" s="137"/>
      <c r="C64" s="137"/>
      <c r="D64" s="138"/>
      <c r="E64" s="139"/>
      <c r="F64" s="13"/>
      <c r="G64" s="137"/>
      <c r="H64" s="137"/>
      <c r="I64" s="138"/>
    </row>
    <row r="65" spans="1:9" x14ac:dyDescent="0.2">
      <c r="A65" s="11" t="str">
        <f>A5</f>
        <v>DATA DO DESLOCAMENTO</v>
      </c>
      <c r="B65" s="11" t="str">
        <f>B5</f>
        <v>KM RODADO</v>
      </c>
      <c r="C65" s="11" t="s">
        <v>2</v>
      </c>
      <c r="D65" s="11" t="s">
        <v>3</v>
      </c>
      <c r="E65" s="139"/>
      <c r="F65" s="11" t="str">
        <f>A5</f>
        <v>DATA DO DESLOCAMENTO</v>
      </c>
      <c r="G65" s="11" t="str">
        <f>B5</f>
        <v>KM RODADO</v>
      </c>
      <c r="H65" s="11" t="s">
        <v>2</v>
      </c>
      <c r="I65" s="11" t="s">
        <v>3</v>
      </c>
    </row>
    <row r="66" spans="1:9" x14ac:dyDescent="0.2">
      <c r="A66" s="190"/>
      <c r="B66" s="55"/>
      <c r="C66" s="57">
        <f>C6</f>
        <v>0.46</v>
      </c>
      <c r="D66" s="160">
        <f>B66*C66</f>
        <v>0</v>
      </c>
      <c r="E66" s="58"/>
      <c r="F66" s="190"/>
      <c r="G66" s="55"/>
      <c r="H66" s="57">
        <f>C6</f>
        <v>0.46</v>
      </c>
      <c r="I66" s="160">
        <f>G66*H66</f>
        <v>0</v>
      </c>
    </row>
    <row r="67" spans="1:9" x14ac:dyDescent="0.2">
      <c r="A67" s="190"/>
      <c r="B67" s="55"/>
      <c r="C67" s="57">
        <f t="shared" ref="C67:C77" si="12">C7</f>
        <v>0.46</v>
      </c>
      <c r="D67" s="160">
        <f t="shared" ref="D67:D77" si="13">B67*C67</f>
        <v>0</v>
      </c>
      <c r="E67" s="58"/>
      <c r="F67" s="190"/>
      <c r="G67" s="55"/>
      <c r="H67" s="57">
        <f>C7</f>
        <v>0.46</v>
      </c>
      <c r="I67" s="160">
        <f t="shared" ref="I67:I77" si="14">G67*H67</f>
        <v>0</v>
      </c>
    </row>
    <row r="68" spans="1:9" x14ac:dyDescent="0.2">
      <c r="A68" s="190"/>
      <c r="B68" s="55"/>
      <c r="C68" s="57">
        <f t="shared" si="12"/>
        <v>0.46</v>
      </c>
      <c r="D68" s="160">
        <f t="shared" si="13"/>
        <v>0</v>
      </c>
      <c r="E68" s="58"/>
      <c r="F68" s="190"/>
      <c r="G68" s="55"/>
      <c r="H68" s="57">
        <f t="shared" ref="H68:H77" si="15">C8</f>
        <v>0.46</v>
      </c>
      <c r="I68" s="160">
        <f t="shared" si="14"/>
        <v>0</v>
      </c>
    </row>
    <row r="69" spans="1:9" x14ac:dyDescent="0.2">
      <c r="A69" s="190"/>
      <c r="B69" s="55"/>
      <c r="C69" s="57">
        <f t="shared" si="12"/>
        <v>0.46</v>
      </c>
      <c r="D69" s="160">
        <f t="shared" si="13"/>
        <v>0</v>
      </c>
      <c r="E69" s="58"/>
      <c r="F69" s="190"/>
      <c r="G69" s="55"/>
      <c r="H69" s="57">
        <f t="shared" si="15"/>
        <v>0.46</v>
      </c>
      <c r="I69" s="160">
        <f t="shared" si="14"/>
        <v>0</v>
      </c>
    </row>
    <row r="70" spans="1:9" x14ac:dyDescent="0.2">
      <c r="A70" s="190"/>
      <c r="B70" s="55"/>
      <c r="C70" s="57">
        <f t="shared" si="12"/>
        <v>0.46</v>
      </c>
      <c r="D70" s="160">
        <f t="shared" si="13"/>
        <v>0</v>
      </c>
      <c r="E70" s="58"/>
      <c r="F70" s="55"/>
      <c r="G70" s="55"/>
      <c r="H70" s="57">
        <f t="shared" si="15"/>
        <v>0.46</v>
      </c>
      <c r="I70" s="160">
        <f t="shared" si="14"/>
        <v>0</v>
      </c>
    </row>
    <row r="71" spans="1:9" x14ac:dyDescent="0.2">
      <c r="A71" s="190"/>
      <c r="B71" s="55"/>
      <c r="C71" s="57">
        <f t="shared" si="12"/>
        <v>0.46</v>
      </c>
      <c r="D71" s="160">
        <f t="shared" si="13"/>
        <v>0</v>
      </c>
      <c r="E71" s="58"/>
      <c r="F71" s="55"/>
      <c r="G71" s="55"/>
      <c r="H71" s="57">
        <f t="shared" si="15"/>
        <v>0.46</v>
      </c>
      <c r="I71" s="160">
        <f t="shared" si="14"/>
        <v>0</v>
      </c>
    </row>
    <row r="72" spans="1:9" x14ac:dyDescent="0.2">
      <c r="A72" s="190"/>
      <c r="B72" s="55"/>
      <c r="C72" s="57">
        <f t="shared" si="12"/>
        <v>0.46</v>
      </c>
      <c r="D72" s="160">
        <f t="shared" si="13"/>
        <v>0</v>
      </c>
      <c r="E72" s="58"/>
      <c r="F72" s="55"/>
      <c r="G72" s="55"/>
      <c r="H72" s="57">
        <f t="shared" si="15"/>
        <v>0.46</v>
      </c>
      <c r="I72" s="160">
        <f t="shared" si="14"/>
        <v>0</v>
      </c>
    </row>
    <row r="73" spans="1:9" x14ac:dyDescent="0.2">
      <c r="A73" s="55"/>
      <c r="B73" s="55"/>
      <c r="C73" s="57">
        <f t="shared" si="12"/>
        <v>0.46</v>
      </c>
      <c r="D73" s="160">
        <f t="shared" si="13"/>
        <v>0</v>
      </c>
      <c r="E73" s="58"/>
      <c r="F73" s="55"/>
      <c r="G73" s="55"/>
      <c r="H73" s="57">
        <f t="shared" si="15"/>
        <v>0.46</v>
      </c>
      <c r="I73" s="160">
        <f t="shared" si="14"/>
        <v>0</v>
      </c>
    </row>
    <row r="74" spans="1:9" x14ac:dyDescent="0.2">
      <c r="A74" s="55"/>
      <c r="B74" s="55"/>
      <c r="C74" s="57">
        <f t="shared" si="12"/>
        <v>0.46</v>
      </c>
      <c r="D74" s="160">
        <f t="shared" si="13"/>
        <v>0</v>
      </c>
      <c r="E74" s="58"/>
      <c r="F74" s="55"/>
      <c r="G74" s="55"/>
      <c r="H74" s="57">
        <f t="shared" si="15"/>
        <v>0.46</v>
      </c>
      <c r="I74" s="160">
        <f t="shared" si="14"/>
        <v>0</v>
      </c>
    </row>
    <row r="75" spans="1:9" x14ac:dyDescent="0.2">
      <c r="A75" s="55"/>
      <c r="B75" s="55"/>
      <c r="C75" s="57">
        <f t="shared" si="12"/>
        <v>0.46</v>
      </c>
      <c r="D75" s="160">
        <f t="shared" si="13"/>
        <v>0</v>
      </c>
      <c r="E75" s="58"/>
      <c r="F75" s="55"/>
      <c r="G75" s="55"/>
      <c r="H75" s="57">
        <f t="shared" si="15"/>
        <v>0.46</v>
      </c>
      <c r="I75" s="160">
        <f t="shared" si="14"/>
        <v>0</v>
      </c>
    </row>
    <row r="76" spans="1:9" x14ac:dyDescent="0.2">
      <c r="A76" s="55"/>
      <c r="B76" s="55"/>
      <c r="C76" s="57">
        <f t="shared" si="12"/>
        <v>0.46</v>
      </c>
      <c r="D76" s="160">
        <f t="shared" si="13"/>
        <v>0</v>
      </c>
      <c r="E76" s="58"/>
      <c r="F76" s="55"/>
      <c r="G76" s="55"/>
      <c r="H76" s="57">
        <f t="shared" si="15"/>
        <v>0.46</v>
      </c>
      <c r="I76" s="160">
        <f t="shared" si="14"/>
        <v>0</v>
      </c>
    </row>
    <row r="77" spans="1:9" x14ac:dyDescent="0.2">
      <c r="A77" s="55"/>
      <c r="B77" s="55"/>
      <c r="C77" s="57">
        <f t="shared" si="12"/>
        <v>0.46</v>
      </c>
      <c r="D77" s="160">
        <f t="shared" si="13"/>
        <v>0</v>
      </c>
      <c r="E77" s="58"/>
      <c r="F77" s="55"/>
      <c r="G77" s="55"/>
      <c r="H77" s="57">
        <f t="shared" si="15"/>
        <v>0.46</v>
      </c>
      <c r="I77" s="160">
        <f t="shared" si="14"/>
        <v>0</v>
      </c>
    </row>
    <row r="78" spans="1:9" x14ac:dyDescent="0.2">
      <c r="A78" s="140" t="s">
        <v>4</v>
      </c>
      <c r="B78" s="140">
        <f>SUM(B66:B77)</f>
        <v>0</v>
      </c>
      <c r="C78" s="11"/>
      <c r="D78" s="161">
        <f>SUM(D66:D77)</f>
        <v>0</v>
      </c>
      <c r="E78" s="139"/>
      <c r="F78" s="140" t="s">
        <v>4</v>
      </c>
      <c r="G78" s="140">
        <f>SUM(G66:G77)</f>
        <v>0</v>
      </c>
      <c r="H78" s="11"/>
      <c r="I78" s="161">
        <f>SUM(I66:I77)</f>
        <v>0</v>
      </c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s="3" customFormat="1" x14ac:dyDescent="0.2">
      <c r="A81" s="62" t="s">
        <v>66</v>
      </c>
      <c r="B81" s="135"/>
      <c r="C81" s="62" t="s">
        <v>0</v>
      </c>
      <c r="D81" s="136">
        <f>D3</f>
        <v>42736</v>
      </c>
      <c r="E81" s="30"/>
      <c r="F81" s="62" t="s">
        <v>65</v>
      </c>
      <c r="G81" s="135"/>
      <c r="H81" s="62" t="s">
        <v>0</v>
      </c>
      <c r="I81" s="136">
        <f>D3</f>
        <v>42736</v>
      </c>
    </row>
    <row r="82" spans="1:9" x14ac:dyDescent="0.2">
      <c r="A82" s="13"/>
      <c r="B82" s="137"/>
      <c r="C82" s="137"/>
      <c r="D82" s="138"/>
      <c r="E82" s="139"/>
      <c r="F82" s="13"/>
      <c r="G82" s="137"/>
      <c r="H82" s="137"/>
      <c r="I82" s="138"/>
    </row>
    <row r="83" spans="1:9" x14ac:dyDescent="0.2">
      <c r="A83" s="11" t="str">
        <f>A5</f>
        <v>DATA DO DESLOCAMENTO</v>
      </c>
      <c r="B83" s="11" t="str">
        <f>B5</f>
        <v>KM RODADO</v>
      </c>
      <c r="C83" s="11" t="s">
        <v>2</v>
      </c>
      <c r="D83" s="11" t="s">
        <v>3</v>
      </c>
      <c r="E83" s="139"/>
      <c r="F83" s="11" t="str">
        <f>A5</f>
        <v>DATA DO DESLOCAMENTO</v>
      </c>
      <c r="G83" s="11" t="str">
        <f>B5</f>
        <v>KM RODADO</v>
      </c>
      <c r="H83" s="11" t="s">
        <v>2</v>
      </c>
      <c r="I83" s="11" t="s">
        <v>3</v>
      </c>
    </row>
    <row r="84" spans="1:9" x14ac:dyDescent="0.2">
      <c r="A84" s="190"/>
      <c r="B84" s="55"/>
      <c r="C84" s="57">
        <f>C6</f>
        <v>0.46</v>
      </c>
      <c r="D84" s="160">
        <f>B84*C84</f>
        <v>0</v>
      </c>
      <c r="E84" s="58"/>
      <c r="F84" s="190"/>
      <c r="G84" s="55"/>
      <c r="H84" s="57">
        <f>C6</f>
        <v>0.46</v>
      </c>
      <c r="I84" s="160">
        <f>G84*H84</f>
        <v>0</v>
      </c>
    </row>
    <row r="85" spans="1:9" x14ac:dyDescent="0.2">
      <c r="A85" s="190"/>
      <c r="B85" s="55"/>
      <c r="C85" s="57">
        <f t="shared" ref="C85:C95" si="16">C7</f>
        <v>0.46</v>
      </c>
      <c r="D85" s="160">
        <f t="shared" ref="D85:D95" si="17">B85*C85</f>
        <v>0</v>
      </c>
      <c r="E85" s="58"/>
      <c r="F85" s="191"/>
      <c r="G85" s="55"/>
      <c r="H85" s="57">
        <f t="shared" ref="H85:H95" si="18">C7</f>
        <v>0.46</v>
      </c>
      <c r="I85" s="160">
        <f>G85*H85</f>
        <v>0</v>
      </c>
    </row>
    <row r="86" spans="1:9" x14ac:dyDescent="0.2">
      <c r="A86" s="190"/>
      <c r="B86" s="55"/>
      <c r="C86" s="57">
        <f t="shared" si="16"/>
        <v>0.46</v>
      </c>
      <c r="D86" s="160">
        <f t="shared" si="17"/>
        <v>0</v>
      </c>
      <c r="E86" s="58"/>
      <c r="F86" s="190"/>
      <c r="G86" s="55"/>
      <c r="H86" s="57">
        <f t="shared" si="18"/>
        <v>0.46</v>
      </c>
      <c r="I86" s="160">
        <f t="shared" ref="I86:I95" si="19">G86*H86</f>
        <v>0</v>
      </c>
    </row>
    <row r="87" spans="1:9" x14ac:dyDescent="0.2">
      <c r="A87" s="190"/>
      <c r="B87" s="55"/>
      <c r="C87" s="57">
        <f t="shared" si="16"/>
        <v>0.46</v>
      </c>
      <c r="D87" s="160">
        <f t="shared" si="17"/>
        <v>0</v>
      </c>
      <c r="E87" s="58"/>
      <c r="F87" s="190"/>
      <c r="G87" s="55"/>
      <c r="H87" s="57">
        <f t="shared" si="18"/>
        <v>0.46</v>
      </c>
      <c r="I87" s="160">
        <f t="shared" si="19"/>
        <v>0</v>
      </c>
    </row>
    <row r="88" spans="1:9" x14ac:dyDescent="0.2">
      <c r="A88" s="55"/>
      <c r="B88" s="55"/>
      <c r="C88" s="57">
        <f t="shared" si="16"/>
        <v>0.46</v>
      </c>
      <c r="D88" s="160">
        <f t="shared" si="17"/>
        <v>0</v>
      </c>
      <c r="E88" s="58"/>
      <c r="F88" s="55"/>
      <c r="G88" s="55"/>
      <c r="H88" s="57">
        <f t="shared" si="18"/>
        <v>0.46</v>
      </c>
      <c r="I88" s="160">
        <f t="shared" si="19"/>
        <v>0</v>
      </c>
    </row>
    <row r="89" spans="1:9" x14ac:dyDescent="0.2">
      <c r="A89" s="55"/>
      <c r="B89" s="55"/>
      <c r="C89" s="57">
        <f t="shared" si="16"/>
        <v>0.46</v>
      </c>
      <c r="D89" s="160">
        <f t="shared" si="17"/>
        <v>0</v>
      </c>
      <c r="E89" s="58"/>
      <c r="F89" s="55"/>
      <c r="G89" s="55"/>
      <c r="H89" s="57">
        <f t="shared" si="18"/>
        <v>0.46</v>
      </c>
      <c r="I89" s="160">
        <f t="shared" si="19"/>
        <v>0</v>
      </c>
    </row>
    <row r="90" spans="1:9" x14ac:dyDescent="0.2">
      <c r="A90" s="55"/>
      <c r="B90" s="55"/>
      <c r="C90" s="57">
        <f t="shared" si="16"/>
        <v>0.46</v>
      </c>
      <c r="D90" s="160">
        <f t="shared" si="17"/>
        <v>0</v>
      </c>
      <c r="E90" s="58"/>
      <c r="F90" s="55"/>
      <c r="G90" s="55"/>
      <c r="H90" s="57">
        <f t="shared" si="18"/>
        <v>0.46</v>
      </c>
      <c r="I90" s="160">
        <f t="shared" si="19"/>
        <v>0</v>
      </c>
    </row>
    <row r="91" spans="1:9" x14ac:dyDescent="0.2">
      <c r="A91" s="55"/>
      <c r="B91" s="55"/>
      <c r="C91" s="57">
        <f t="shared" si="16"/>
        <v>0.46</v>
      </c>
      <c r="D91" s="160">
        <f t="shared" si="17"/>
        <v>0</v>
      </c>
      <c r="E91" s="58"/>
      <c r="F91" s="55"/>
      <c r="G91" s="55"/>
      <c r="H91" s="57">
        <f t="shared" si="18"/>
        <v>0.46</v>
      </c>
      <c r="I91" s="160">
        <f t="shared" si="19"/>
        <v>0</v>
      </c>
    </row>
    <row r="92" spans="1:9" x14ac:dyDescent="0.2">
      <c r="A92" s="55"/>
      <c r="B92" s="55"/>
      <c r="C92" s="57">
        <f t="shared" si="16"/>
        <v>0.46</v>
      </c>
      <c r="D92" s="160">
        <f t="shared" si="17"/>
        <v>0</v>
      </c>
      <c r="E92" s="58"/>
      <c r="F92" s="55"/>
      <c r="G92" s="55"/>
      <c r="H92" s="57">
        <f t="shared" si="18"/>
        <v>0.46</v>
      </c>
      <c r="I92" s="160">
        <f t="shared" si="19"/>
        <v>0</v>
      </c>
    </row>
    <row r="93" spans="1:9" x14ac:dyDescent="0.2">
      <c r="A93" s="55"/>
      <c r="B93" s="55"/>
      <c r="C93" s="57">
        <f t="shared" si="16"/>
        <v>0.46</v>
      </c>
      <c r="D93" s="160">
        <f t="shared" si="17"/>
        <v>0</v>
      </c>
      <c r="E93" s="58"/>
      <c r="F93" s="55"/>
      <c r="G93" s="55"/>
      <c r="H93" s="57">
        <f t="shared" si="18"/>
        <v>0.46</v>
      </c>
      <c r="I93" s="160">
        <f t="shared" si="19"/>
        <v>0</v>
      </c>
    </row>
    <row r="94" spans="1:9" x14ac:dyDescent="0.2">
      <c r="A94" s="55"/>
      <c r="B94" s="55"/>
      <c r="C94" s="57">
        <f t="shared" si="16"/>
        <v>0.46</v>
      </c>
      <c r="D94" s="160">
        <f t="shared" si="17"/>
        <v>0</v>
      </c>
      <c r="E94" s="58"/>
      <c r="F94" s="55"/>
      <c r="G94" s="55"/>
      <c r="H94" s="57">
        <f t="shared" si="18"/>
        <v>0.46</v>
      </c>
      <c r="I94" s="160">
        <f t="shared" si="19"/>
        <v>0</v>
      </c>
    </row>
    <row r="95" spans="1:9" x14ac:dyDescent="0.2">
      <c r="A95" s="55"/>
      <c r="B95" s="55"/>
      <c r="C95" s="57">
        <f t="shared" si="16"/>
        <v>0.46</v>
      </c>
      <c r="D95" s="160">
        <f t="shared" si="17"/>
        <v>0</v>
      </c>
      <c r="E95" s="58"/>
      <c r="F95" s="55"/>
      <c r="G95" s="55"/>
      <c r="H95" s="57">
        <f t="shared" si="18"/>
        <v>0.46</v>
      </c>
      <c r="I95" s="160">
        <f t="shared" si="19"/>
        <v>0</v>
      </c>
    </row>
    <row r="96" spans="1:9" x14ac:dyDescent="0.2">
      <c r="A96" s="140" t="s">
        <v>4</v>
      </c>
      <c r="B96" s="140">
        <f>SUM(B84:B95)</f>
        <v>0</v>
      </c>
      <c r="C96" s="11"/>
      <c r="D96" s="161">
        <f>SUM(D84:D95)</f>
        <v>0</v>
      </c>
      <c r="E96" s="139"/>
      <c r="F96" s="140" t="s">
        <v>4</v>
      </c>
      <c r="G96" s="140">
        <f>SUM(G84:G95)</f>
        <v>0</v>
      </c>
      <c r="H96" s="11"/>
      <c r="I96" s="161">
        <f>SUM(I84:I95)</f>
        <v>0</v>
      </c>
    </row>
    <row r="97" spans="1:10" x14ac:dyDescent="0.2">
      <c r="A97" s="141"/>
      <c r="B97" s="139"/>
      <c r="C97" s="139"/>
      <c r="D97" s="142"/>
      <c r="E97" s="139"/>
      <c r="F97" s="141"/>
      <c r="G97" s="139"/>
      <c r="H97" s="139"/>
      <c r="I97" s="142"/>
    </row>
    <row r="98" spans="1:10" x14ac:dyDescent="0.2">
      <c r="A98" s="141"/>
      <c r="B98" s="139"/>
      <c r="C98" s="139"/>
      <c r="D98" s="142"/>
      <c r="E98" s="139"/>
      <c r="F98" s="141"/>
      <c r="G98" s="139"/>
      <c r="H98" s="139"/>
      <c r="I98" s="142"/>
    </row>
    <row r="99" spans="1:10" x14ac:dyDescent="0.2">
      <c r="A99" s="141"/>
      <c r="B99" s="139"/>
      <c r="C99" s="139"/>
      <c r="D99" s="142"/>
      <c r="E99" s="139"/>
      <c r="F99" s="141"/>
      <c r="G99" s="139"/>
      <c r="H99" s="139"/>
      <c r="I99" s="142"/>
    </row>
    <row r="100" spans="1:10" x14ac:dyDescent="0.2">
      <c r="A100" s="139"/>
      <c r="B100" s="139"/>
      <c r="C100" s="139"/>
      <c r="D100" s="139"/>
      <c r="E100" s="139"/>
      <c r="F100" s="139"/>
      <c r="G100" s="139"/>
      <c r="H100" s="139"/>
      <c r="I100" s="139"/>
    </row>
    <row r="101" spans="1:10" s="3" customFormat="1" x14ac:dyDescent="0.2">
      <c r="A101" s="62" t="s">
        <v>44</v>
      </c>
      <c r="B101" s="135"/>
      <c r="C101" s="62" t="s">
        <v>0</v>
      </c>
      <c r="D101" s="136">
        <f>D3</f>
        <v>42736</v>
      </c>
      <c r="E101" s="30"/>
      <c r="F101" s="62" t="e">
        <f>CORRESPONDÊNCIA!A185</f>
        <v>#REF!</v>
      </c>
      <c r="G101" s="135"/>
      <c r="H101" s="62" t="s">
        <v>0</v>
      </c>
      <c r="I101" s="136">
        <v>42705</v>
      </c>
      <c r="J101" s="136"/>
    </row>
    <row r="102" spans="1:10" x14ac:dyDescent="0.2">
      <c r="A102" s="13"/>
      <c r="B102" s="137"/>
      <c r="C102" s="137"/>
      <c r="D102" s="138"/>
      <c r="E102" s="139"/>
      <c r="F102" s="13"/>
      <c r="G102" s="137"/>
      <c r="H102" s="137"/>
      <c r="I102" s="138"/>
    </row>
    <row r="103" spans="1:10" x14ac:dyDescent="0.2">
      <c r="A103" s="11" t="str">
        <f>A5</f>
        <v>DATA DO DESLOCAMENTO</v>
      </c>
      <c r="B103" s="11" t="str">
        <f>B5</f>
        <v>KM RODADO</v>
      </c>
      <c r="C103" s="11" t="s">
        <v>2</v>
      </c>
      <c r="D103" s="11" t="s">
        <v>3</v>
      </c>
      <c r="E103" s="139"/>
      <c r="F103" s="11" t="str">
        <f>A5</f>
        <v>DATA DO DESLOCAMENTO</v>
      </c>
      <c r="G103" s="11"/>
      <c r="H103" s="11" t="s">
        <v>2</v>
      </c>
      <c r="I103" s="11" t="s">
        <v>3</v>
      </c>
    </row>
    <row r="104" spans="1:10" x14ac:dyDescent="0.2">
      <c r="A104" s="190"/>
      <c r="B104" s="55"/>
      <c r="C104" s="57">
        <f>C6</f>
        <v>0.46</v>
      </c>
      <c r="D104" s="160">
        <f>B104*C104</f>
        <v>0</v>
      </c>
      <c r="E104" s="58"/>
      <c r="F104" s="190">
        <v>42736</v>
      </c>
      <c r="G104" s="55">
        <v>5</v>
      </c>
      <c r="H104" s="57">
        <f>C6</f>
        <v>0.46</v>
      </c>
      <c r="I104" s="160">
        <f t="shared" ref="I104:I115" si="20">G104*H104</f>
        <v>2.3000000000000003</v>
      </c>
      <c r="J104" s="2" t="s">
        <v>68</v>
      </c>
    </row>
    <row r="105" spans="1:10" x14ac:dyDescent="0.2">
      <c r="A105" s="190"/>
      <c r="B105" s="55"/>
      <c r="C105" s="57">
        <f t="shared" ref="C105:C115" si="21">C7</f>
        <v>0.46</v>
      </c>
      <c r="D105" s="160">
        <f t="shared" ref="D105:D115" si="22">B105*C105</f>
        <v>0</v>
      </c>
      <c r="E105" s="58"/>
      <c r="F105" s="190">
        <v>42765</v>
      </c>
      <c r="G105" s="55">
        <v>10</v>
      </c>
      <c r="H105" s="160">
        <f t="shared" ref="H105:H114" si="23">C7</f>
        <v>0.46</v>
      </c>
      <c r="I105" s="160">
        <f t="shared" si="20"/>
        <v>4.6000000000000005</v>
      </c>
    </row>
    <row r="106" spans="1:10" x14ac:dyDescent="0.2">
      <c r="A106" s="55"/>
      <c r="B106" s="55"/>
      <c r="C106" s="57">
        <f t="shared" si="21"/>
        <v>0.46</v>
      </c>
      <c r="D106" s="160">
        <f t="shared" si="22"/>
        <v>0</v>
      </c>
      <c r="E106" s="58"/>
      <c r="F106" s="190"/>
      <c r="G106" s="55"/>
      <c r="H106" s="57">
        <f t="shared" si="23"/>
        <v>0.46</v>
      </c>
      <c r="I106" s="160">
        <f>G106*H106</f>
        <v>0</v>
      </c>
    </row>
    <row r="107" spans="1:10" x14ac:dyDescent="0.2">
      <c r="A107" s="55"/>
      <c r="B107" s="55"/>
      <c r="C107" s="57">
        <f t="shared" si="21"/>
        <v>0.46</v>
      </c>
      <c r="D107" s="160">
        <f t="shared" si="22"/>
        <v>0</v>
      </c>
      <c r="E107" s="58"/>
      <c r="F107" s="190"/>
      <c r="G107" s="55"/>
      <c r="H107" s="57">
        <f t="shared" si="23"/>
        <v>0.46</v>
      </c>
      <c r="I107" s="160">
        <f>G107*H107</f>
        <v>0</v>
      </c>
    </row>
    <row r="108" spans="1:10" x14ac:dyDescent="0.2">
      <c r="A108" s="55"/>
      <c r="B108" s="55"/>
      <c r="C108" s="57">
        <f t="shared" si="21"/>
        <v>0.46</v>
      </c>
      <c r="D108" s="160">
        <f t="shared" si="22"/>
        <v>0</v>
      </c>
      <c r="E108" s="58"/>
      <c r="F108" s="190"/>
      <c r="G108" s="55"/>
      <c r="H108" s="57">
        <f t="shared" si="23"/>
        <v>0.46</v>
      </c>
      <c r="I108" s="160">
        <f t="shared" si="20"/>
        <v>0</v>
      </c>
    </row>
    <row r="109" spans="1:10" x14ac:dyDescent="0.2">
      <c r="A109" s="55"/>
      <c r="B109" s="55"/>
      <c r="C109" s="57">
        <f t="shared" si="21"/>
        <v>0.46</v>
      </c>
      <c r="D109" s="160">
        <f t="shared" si="22"/>
        <v>0</v>
      </c>
      <c r="E109" s="58"/>
      <c r="F109" s="190"/>
      <c r="G109" s="55"/>
      <c r="H109" s="57">
        <f t="shared" si="23"/>
        <v>0.46</v>
      </c>
      <c r="I109" s="160">
        <f t="shared" si="20"/>
        <v>0</v>
      </c>
    </row>
    <row r="110" spans="1:10" x14ac:dyDescent="0.2">
      <c r="A110" s="55"/>
      <c r="B110" s="55"/>
      <c r="C110" s="57">
        <f t="shared" si="21"/>
        <v>0.46</v>
      </c>
      <c r="D110" s="160">
        <f t="shared" si="22"/>
        <v>0</v>
      </c>
      <c r="E110" s="58"/>
      <c r="F110" s="190"/>
      <c r="G110" s="55"/>
      <c r="H110" s="57">
        <f t="shared" si="23"/>
        <v>0.46</v>
      </c>
      <c r="I110" s="160">
        <f t="shared" si="20"/>
        <v>0</v>
      </c>
    </row>
    <row r="111" spans="1:10" x14ac:dyDescent="0.2">
      <c r="A111" s="55"/>
      <c r="B111" s="55"/>
      <c r="C111" s="57">
        <f t="shared" si="21"/>
        <v>0.46</v>
      </c>
      <c r="D111" s="160">
        <f t="shared" si="22"/>
        <v>0</v>
      </c>
      <c r="E111" s="58"/>
      <c r="F111" s="190"/>
      <c r="G111" s="55"/>
      <c r="H111" s="57">
        <f t="shared" si="23"/>
        <v>0.46</v>
      </c>
      <c r="I111" s="160">
        <f t="shared" si="20"/>
        <v>0</v>
      </c>
    </row>
    <row r="112" spans="1:10" x14ac:dyDescent="0.2">
      <c r="A112" s="55"/>
      <c r="B112" s="55"/>
      <c r="C112" s="57">
        <f t="shared" si="21"/>
        <v>0.46</v>
      </c>
      <c r="D112" s="160">
        <f t="shared" si="22"/>
        <v>0</v>
      </c>
      <c r="E112" s="58"/>
      <c r="F112" s="190"/>
      <c r="G112" s="55"/>
      <c r="H112" s="57">
        <f t="shared" si="23"/>
        <v>0.46</v>
      </c>
      <c r="I112" s="160">
        <f t="shared" si="20"/>
        <v>0</v>
      </c>
    </row>
    <row r="113" spans="1:9" x14ac:dyDescent="0.2">
      <c r="A113" s="55"/>
      <c r="B113" s="55"/>
      <c r="C113" s="57">
        <f t="shared" si="21"/>
        <v>0.46</v>
      </c>
      <c r="D113" s="160">
        <f t="shared" si="22"/>
        <v>0</v>
      </c>
      <c r="E113" s="58"/>
      <c r="F113" s="190"/>
      <c r="G113" s="55"/>
      <c r="H113" s="57">
        <f t="shared" si="23"/>
        <v>0.46</v>
      </c>
      <c r="I113" s="160">
        <f t="shared" si="20"/>
        <v>0</v>
      </c>
    </row>
    <row r="114" spans="1:9" x14ac:dyDescent="0.2">
      <c r="A114" s="55"/>
      <c r="B114" s="55"/>
      <c r="C114" s="57">
        <f t="shared" si="21"/>
        <v>0.46</v>
      </c>
      <c r="D114" s="160">
        <f t="shared" si="22"/>
        <v>0</v>
      </c>
      <c r="E114" s="58"/>
      <c r="F114" s="190"/>
      <c r="G114" s="55"/>
      <c r="H114" s="57">
        <f t="shared" si="23"/>
        <v>0.46</v>
      </c>
      <c r="I114" s="160">
        <f t="shared" si="20"/>
        <v>0</v>
      </c>
    </row>
    <row r="115" spans="1:9" x14ac:dyDescent="0.2">
      <c r="A115" s="55"/>
      <c r="B115" s="55"/>
      <c r="C115" s="57">
        <f t="shared" si="21"/>
        <v>0.46</v>
      </c>
      <c r="D115" s="160">
        <f t="shared" si="22"/>
        <v>0</v>
      </c>
      <c r="E115" s="58"/>
      <c r="F115" s="190"/>
      <c r="G115" s="55"/>
      <c r="H115" s="57">
        <f>C17</f>
        <v>0.46</v>
      </c>
      <c r="I115" s="160">
        <f t="shared" si="20"/>
        <v>0</v>
      </c>
    </row>
    <row r="116" spans="1:9" x14ac:dyDescent="0.2">
      <c r="A116" s="140" t="s">
        <v>4</v>
      </c>
      <c r="B116" s="140">
        <f>SUM(B104:B115)</f>
        <v>0</v>
      </c>
      <c r="C116" s="11"/>
      <c r="D116" s="161">
        <f>SUM(D104:D115)</f>
        <v>0</v>
      </c>
      <c r="E116" s="139"/>
      <c r="F116" s="140" t="s">
        <v>4</v>
      </c>
      <c r="G116" s="140">
        <f>SUM(G104:G115)</f>
        <v>15</v>
      </c>
      <c r="H116" s="11"/>
      <c r="I116" s="161">
        <f>SUM(I104:I115)</f>
        <v>6.9</v>
      </c>
    </row>
    <row r="117" spans="1:9" x14ac:dyDescent="0.2">
      <c r="A117" s="6"/>
      <c r="B117" s="6"/>
      <c r="C117" s="6"/>
      <c r="D117" s="6"/>
      <c r="E117" s="6"/>
      <c r="F117" s="6"/>
      <c r="G117" s="6"/>
      <c r="H117" s="6"/>
      <c r="I117" s="6"/>
    </row>
    <row r="118" spans="1:9" x14ac:dyDescent="0.2">
      <c r="A118" s="6"/>
      <c r="B118" s="6"/>
      <c r="C118" s="6"/>
      <c r="D118" s="6"/>
      <c r="E118" s="6"/>
      <c r="F118" s="6"/>
      <c r="G118" s="6"/>
      <c r="H118" s="6"/>
      <c r="I118" s="6"/>
    </row>
    <row r="119" spans="1:9" x14ac:dyDescent="0.2">
      <c r="A119" s="6"/>
      <c r="B119" s="6"/>
      <c r="C119" s="6"/>
      <c r="D119" s="6"/>
      <c r="E119" s="6"/>
      <c r="F119" s="6"/>
      <c r="G119" s="6"/>
      <c r="H119" s="6"/>
      <c r="I119" s="6"/>
    </row>
    <row r="120" spans="1:9" s="3" customFormat="1" x14ac:dyDescent="0.2">
      <c r="A120" s="62" t="e">
        <f>CORRESPONDÊNCIA!A186</f>
        <v>#REF!</v>
      </c>
      <c r="B120" s="135"/>
      <c r="C120" s="62" t="s">
        <v>0</v>
      </c>
      <c r="D120" s="136">
        <f>D3</f>
        <v>42736</v>
      </c>
      <c r="E120" s="30"/>
      <c r="F120" s="62" t="e">
        <f>CORRESPONDÊNCIA!A187</f>
        <v>#REF!</v>
      </c>
      <c r="G120" s="135"/>
      <c r="H120" s="62" t="s">
        <v>0</v>
      </c>
      <c r="I120" s="136">
        <f>D3</f>
        <v>42736</v>
      </c>
    </row>
    <row r="121" spans="1:9" x14ac:dyDescent="0.2">
      <c r="A121" s="13"/>
      <c r="B121" s="137"/>
      <c r="C121" s="137"/>
      <c r="D121" s="138"/>
      <c r="E121" s="139"/>
      <c r="F121" s="13"/>
      <c r="G121" s="137"/>
      <c r="H121" s="137"/>
      <c r="I121" s="138"/>
    </row>
    <row r="122" spans="1:9" x14ac:dyDescent="0.2">
      <c r="A122" s="11" t="str">
        <f>A5</f>
        <v>DATA DO DESLOCAMENTO</v>
      </c>
      <c r="B122" s="11" t="str">
        <f>B5</f>
        <v>KM RODADO</v>
      </c>
      <c r="C122" s="11" t="s">
        <v>2</v>
      </c>
      <c r="D122" s="11" t="s">
        <v>3</v>
      </c>
      <c r="E122" s="139"/>
      <c r="F122" s="11" t="str">
        <f>A5</f>
        <v>DATA DO DESLOCAMENTO</v>
      </c>
      <c r="G122" s="11" t="str">
        <f>B5</f>
        <v>KM RODADO</v>
      </c>
      <c r="H122" s="11" t="s">
        <v>2</v>
      </c>
      <c r="I122" s="11" t="s">
        <v>3</v>
      </c>
    </row>
    <row r="123" spans="1:9" x14ac:dyDescent="0.2">
      <c r="A123" s="190">
        <v>42766</v>
      </c>
      <c r="B123" s="55">
        <v>4</v>
      </c>
      <c r="C123" s="57">
        <f>C6</f>
        <v>0.46</v>
      </c>
      <c r="D123" s="160">
        <f>B123*C123</f>
        <v>1.84</v>
      </c>
      <c r="E123" s="58"/>
      <c r="F123" s="190"/>
      <c r="G123" s="55"/>
      <c r="H123" s="57">
        <f>C6</f>
        <v>0.46</v>
      </c>
      <c r="I123" s="160">
        <f>G123*H123</f>
        <v>0</v>
      </c>
    </row>
    <row r="124" spans="1:9" x14ac:dyDescent="0.2">
      <c r="A124" s="190">
        <v>42766</v>
      </c>
      <c r="B124" s="55">
        <v>4</v>
      </c>
      <c r="C124" s="57">
        <f t="shared" ref="C124:C134" si="24">C7</f>
        <v>0.46</v>
      </c>
      <c r="D124" s="160">
        <f t="shared" ref="D124:D134" si="25">B124*C124</f>
        <v>1.84</v>
      </c>
      <c r="E124" s="58"/>
      <c r="F124" s="190"/>
      <c r="G124" s="55"/>
      <c r="H124" s="57">
        <f t="shared" ref="H124:H134" si="26">C7</f>
        <v>0.46</v>
      </c>
      <c r="I124" s="160">
        <f t="shared" ref="I124:I134" si="27">G124*H124</f>
        <v>0</v>
      </c>
    </row>
    <row r="125" spans="1:9" x14ac:dyDescent="0.2">
      <c r="A125" s="192"/>
      <c r="B125" s="55"/>
      <c r="C125" s="57">
        <f t="shared" si="24"/>
        <v>0.46</v>
      </c>
      <c r="D125" s="160">
        <f t="shared" si="25"/>
        <v>0</v>
      </c>
      <c r="E125" s="58"/>
      <c r="F125" s="190"/>
      <c r="G125" s="55"/>
      <c r="H125" s="57">
        <f t="shared" si="26"/>
        <v>0.46</v>
      </c>
      <c r="I125" s="160">
        <f t="shared" si="27"/>
        <v>0</v>
      </c>
    </row>
    <row r="126" spans="1:9" x14ac:dyDescent="0.2">
      <c r="A126" s="190"/>
      <c r="B126" s="55"/>
      <c r="C126" s="57">
        <f t="shared" si="24"/>
        <v>0.46</v>
      </c>
      <c r="D126" s="160">
        <f t="shared" si="25"/>
        <v>0</v>
      </c>
      <c r="E126" s="58"/>
      <c r="F126" s="190"/>
      <c r="G126" s="55"/>
      <c r="H126" s="57">
        <f t="shared" si="26"/>
        <v>0.46</v>
      </c>
      <c r="I126" s="160">
        <f t="shared" si="27"/>
        <v>0</v>
      </c>
    </row>
    <row r="127" spans="1:9" x14ac:dyDescent="0.2">
      <c r="A127" s="190"/>
      <c r="B127" s="55"/>
      <c r="C127" s="57">
        <f t="shared" si="24"/>
        <v>0.46</v>
      </c>
      <c r="D127" s="160">
        <f t="shared" si="25"/>
        <v>0</v>
      </c>
      <c r="E127" s="58"/>
      <c r="F127" s="190"/>
      <c r="G127" s="55"/>
      <c r="H127" s="57">
        <f t="shared" si="26"/>
        <v>0.46</v>
      </c>
      <c r="I127" s="160">
        <f t="shared" si="27"/>
        <v>0</v>
      </c>
    </row>
    <row r="128" spans="1:9" x14ac:dyDescent="0.2">
      <c r="A128" s="190"/>
      <c r="B128" s="55"/>
      <c r="C128" s="57">
        <f t="shared" si="24"/>
        <v>0.46</v>
      </c>
      <c r="D128" s="160">
        <f t="shared" si="25"/>
        <v>0</v>
      </c>
      <c r="E128" s="58"/>
      <c r="F128" s="190"/>
      <c r="G128" s="55"/>
      <c r="H128" s="57">
        <f t="shared" si="26"/>
        <v>0.46</v>
      </c>
      <c r="I128" s="160">
        <f t="shared" si="27"/>
        <v>0</v>
      </c>
    </row>
    <row r="129" spans="1:9" x14ac:dyDescent="0.2">
      <c r="A129" s="190"/>
      <c r="B129" s="55"/>
      <c r="C129" s="57">
        <f t="shared" si="24"/>
        <v>0.46</v>
      </c>
      <c r="D129" s="160">
        <f t="shared" si="25"/>
        <v>0</v>
      </c>
      <c r="E129" s="58"/>
      <c r="F129" s="190"/>
      <c r="G129" s="55"/>
      <c r="H129" s="57">
        <f t="shared" si="26"/>
        <v>0.46</v>
      </c>
      <c r="I129" s="160">
        <f t="shared" si="27"/>
        <v>0</v>
      </c>
    </row>
    <row r="130" spans="1:9" x14ac:dyDescent="0.2">
      <c r="A130" s="190"/>
      <c r="B130" s="55"/>
      <c r="C130" s="57">
        <f t="shared" si="24"/>
        <v>0.46</v>
      </c>
      <c r="D130" s="160">
        <f t="shared" si="25"/>
        <v>0</v>
      </c>
      <c r="E130" s="58"/>
      <c r="F130" s="190"/>
      <c r="G130" s="55"/>
      <c r="H130" s="57">
        <f t="shared" si="26"/>
        <v>0.46</v>
      </c>
      <c r="I130" s="160">
        <f t="shared" si="27"/>
        <v>0</v>
      </c>
    </row>
    <row r="131" spans="1:9" x14ac:dyDescent="0.2">
      <c r="A131" s="190"/>
      <c r="B131" s="55"/>
      <c r="C131" s="57">
        <f t="shared" si="24"/>
        <v>0.46</v>
      </c>
      <c r="D131" s="160">
        <f t="shared" si="25"/>
        <v>0</v>
      </c>
      <c r="E131" s="58"/>
      <c r="F131" s="55"/>
      <c r="G131" s="55"/>
      <c r="H131" s="57">
        <f t="shared" si="26"/>
        <v>0.46</v>
      </c>
      <c r="I131" s="160">
        <f t="shared" si="27"/>
        <v>0</v>
      </c>
    </row>
    <row r="132" spans="1:9" x14ac:dyDescent="0.2">
      <c r="A132" s="190"/>
      <c r="B132" s="55"/>
      <c r="C132" s="57">
        <f t="shared" si="24"/>
        <v>0.46</v>
      </c>
      <c r="D132" s="160">
        <f t="shared" si="25"/>
        <v>0</v>
      </c>
      <c r="E132" s="58"/>
      <c r="F132" s="55"/>
      <c r="G132" s="55"/>
      <c r="H132" s="57">
        <f t="shared" si="26"/>
        <v>0.46</v>
      </c>
      <c r="I132" s="160">
        <f t="shared" si="27"/>
        <v>0</v>
      </c>
    </row>
    <row r="133" spans="1:9" x14ac:dyDescent="0.2">
      <c r="A133" s="55"/>
      <c r="B133" s="55"/>
      <c r="C133" s="57">
        <f t="shared" si="24"/>
        <v>0.46</v>
      </c>
      <c r="D133" s="160">
        <f t="shared" si="25"/>
        <v>0</v>
      </c>
      <c r="E133" s="58"/>
      <c r="F133" s="55"/>
      <c r="G133" s="55"/>
      <c r="H133" s="57">
        <f t="shared" si="26"/>
        <v>0.46</v>
      </c>
      <c r="I133" s="160">
        <f t="shared" si="27"/>
        <v>0</v>
      </c>
    </row>
    <row r="134" spans="1:9" x14ac:dyDescent="0.2">
      <c r="A134" s="55"/>
      <c r="B134" s="55"/>
      <c r="C134" s="57">
        <f t="shared" si="24"/>
        <v>0.46</v>
      </c>
      <c r="D134" s="160">
        <f t="shared" si="25"/>
        <v>0</v>
      </c>
      <c r="E134" s="58"/>
      <c r="F134" s="55"/>
      <c r="G134" s="55"/>
      <c r="H134" s="57">
        <f t="shared" si="26"/>
        <v>0.46</v>
      </c>
      <c r="I134" s="160">
        <f t="shared" si="27"/>
        <v>0</v>
      </c>
    </row>
    <row r="135" spans="1:9" x14ac:dyDescent="0.2">
      <c r="A135" s="140" t="s">
        <v>4</v>
      </c>
      <c r="B135" s="140">
        <f>SUM(B123:B134)</f>
        <v>8</v>
      </c>
      <c r="C135" s="11"/>
      <c r="D135" s="161">
        <f>SUM(D123:D134)</f>
        <v>3.68</v>
      </c>
      <c r="E135" s="139"/>
      <c r="F135" s="140" t="s">
        <v>4</v>
      </c>
      <c r="G135" s="140">
        <f>SUM(G123:G134)</f>
        <v>0</v>
      </c>
      <c r="H135" s="11"/>
      <c r="I135" s="161">
        <f>SUM(I123:I134)</f>
        <v>0</v>
      </c>
    </row>
    <row r="136" spans="1:9" x14ac:dyDescent="0.2">
      <c r="A136" s="141"/>
      <c r="B136" s="139"/>
      <c r="C136" s="139"/>
      <c r="D136" s="142"/>
      <c r="E136" s="139"/>
      <c r="F136" s="141"/>
      <c r="G136" s="139"/>
      <c r="H136" s="139"/>
      <c r="I136" s="142"/>
    </row>
    <row r="137" spans="1:9" x14ac:dyDescent="0.2">
      <c r="A137" s="141"/>
      <c r="B137" s="139"/>
      <c r="C137" s="139"/>
      <c r="D137" s="142"/>
      <c r="E137" s="139"/>
      <c r="F137" s="141"/>
      <c r="G137" s="139"/>
      <c r="H137" s="139"/>
      <c r="I137" s="142"/>
    </row>
    <row r="138" spans="1:9" x14ac:dyDescent="0.2">
      <c r="A138" s="139"/>
      <c r="B138" s="139"/>
      <c r="C138" s="139"/>
      <c r="D138" s="139"/>
      <c r="E138" s="139"/>
      <c r="F138" s="139"/>
      <c r="G138" s="139"/>
      <c r="H138" s="139"/>
      <c r="I138" s="139"/>
    </row>
    <row r="139" spans="1:9" s="3" customFormat="1" x14ac:dyDescent="0.2">
      <c r="A139" s="62" t="e">
        <f>CORRESPONDÊNCIA!A188</f>
        <v>#REF!</v>
      </c>
      <c r="B139" s="135"/>
      <c r="C139" s="62" t="s">
        <v>0</v>
      </c>
      <c r="D139" s="136">
        <f>D3</f>
        <v>42736</v>
      </c>
      <c r="E139" s="30"/>
      <c r="F139" s="62" t="e">
        <f>CORRESPONDÊNCIA!A189</f>
        <v>#REF!</v>
      </c>
      <c r="G139" s="135"/>
      <c r="H139" s="62" t="s">
        <v>0</v>
      </c>
      <c r="I139" s="136">
        <f>D3</f>
        <v>42736</v>
      </c>
    </row>
    <row r="140" spans="1:9" x14ac:dyDescent="0.2">
      <c r="A140" s="13"/>
      <c r="B140" s="137"/>
      <c r="C140" s="137"/>
      <c r="D140" s="138"/>
      <c r="E140" s="139"/>
      <c r="F140" s="13"/>
      <c r="G140" s="137"/>
      <c r="H140" s="137"/>
      <c r="I140" s="138"/>
    </row>
    <row r="141" spans="1:9" x14ac:dyDescent="0.2">
      <c r="A141" s="11" t="str">
        <f>A5</f>
        <v>DATA DO DESLOCAMENTO</v>
      </c>
      <c r="B141" s="11" t="str">
        <f>B5</f>
        <v>KM RODADO</v>
      </c>
      <c r="C141" s="11" t="s">
        <v>2</v>
      </c>
      <c r="D141" s="11" t="s">
        <v>3</v>
      </c>
      <c r="E141" s="139"/>
      <c r="F141" s="11" t="str">
        <f>A5</f>
        <v>DATA DO DESLOCAMENTO</v>
      </c>
      <c r="G141" s="11" t="str">
        <f>B5</f>
        <v>KM RODADO</v>
      </c>
      <c r="H141" s="11" t="s">
        <v>2</v>
      </c>
      <c r="I141" s="11" t="s">
        <v>3</v>
      </c>
    </row>
    <row r="142" spans="1:9" x14ac:dyDescent="0.2">
      <c r="A142" s="194"/>
      <c r="B142" s="66"/>
      <c r="C142" s="67">
        <f>C6</f>
        <v>0.46</v>
      </c>
      <c r="D142" s="162">
        <f>B142*C142</f>
        <v>0</v>
      </c>
      <c r="E142" s="65"/>
      <c r="F142" s="66"/>
      <c r="G142" s="66"/>
      <c r="H142" s="67">
        <f>C6</f>
        <v>0.46</v>
      </c>
      <c r="I142" s="162">
        <f>G142*H142</f>
        <v>0</v>
      </c>
    </row>
    <row r="143" spans="1:9" x14ac:dyDescent="0.2">
      <c r="A143" s="66"/>
      <c r="B143" s="66"/>
      <c r="C143" s="67">
        <f t="shared" ref="C143:C153" si="28">C7</f>
        <v>0.46</v>
      </c>
      <c r="D143" s="162">
        <f t="shared" ref="D143:D153" si="29">B143*C143</f>
        <v>0</v>
      </c>
      <c r="E143" s="65"/>
      <c r="F143" s="66"/>
      <c r="G143" s="66"/>
      <c r="H143" s="67">
        <f t="shared" ref="H143:H153" si="30">C7</f>
        <v>0.46</v>
      </c>
      <c r="I143" s="162">
        <f t="shared" ref="I143:I153" si="31">G143*H143</f>
        <v>0</v>
      </c>
    </row>
    <row r="144" spans="1:9" x14ac:dyDescent="0.2">
      <c r="A144" s="66"/>
      <c r="B144" s="66"/>
      <c r="C144" s="67">
        <f t="shared" si="28"/>
        <v>0.46</v>
      </c>
      <c r="D144" s="162">
        <f t="shared" si="29"/>
        <v>0</v>
      </c>
      <c r="E144" s="65"/>
      <c r="F144" s="66"/>
      <c r="G144" s="66"/>
      <c r="H144" s="67">
        <f t="shared" si="30"/>
        <v>0.46</v>
      </c>
      <c r="I144" s="162">
        <f t="shared" si="31"/>
        <v>0</v>
      </c>
    </row>
    <row r="145" spans="1:9" x14ac:dyDescent="0.2">
      <c r="A145" s="66"/>
      <c r="B145" s="66"/>
      <c r="C145" s="67">
        <f t="shared" si="28"/>
        <v>0.46</v>
      </c>
      <c r="D145" s="162">
        <f t="shared" si="29"/>
        <v>0</v>
      </c>
      <c r="E145" s="65"/>
      <c r="F145" s="66"/>
      <c r="G145" s="66"/>
      <c r="H145" s="67">
        <f t="shared" si="30"/>
        <v>0.46</v>
      </c>
      <c r="I145" s="162">
        <f t="shared" si="31"/>
        <v>0</v>
      </c>
    </row>
    <row r="146" spans="1:9" x14ac:dyDescent="0.2">
      <c r="A146" s="66"/>
      <c r="B146" s="66"/>
      <c r="C146" s="67">
        <f t="shared" si="28"/>
        <v>0.46</v>
      </c>
      <c r="D146" s="162">
        <f t="shared" si="29"/>
        <v>0</v>
      </c>
      <c r="E146" s="65"/>
      <c r="F146" s="66"/>
      <c r="G146" s="66"/>
      <c r="H146" s="67">
        <f t="shared" si="30"/>
        <v>0.46</v>
      </c>
      <c r="I146" s="162">
        <f t="shared" si="31"/>
        <v>0</v>
      </c>
    </row>
    <row r="147" spans="1:9" x14ac:dyDescent="0.2">
      <c r="A147" s="66"/>
      <c r="B147" s="66"/>
      <c r="C147" s="67">
        <f t="shared" si="28"/>
        <v>0.46</v>
      </c>
      <c r="D147" s="162">
        <f t="shared" si="29"/>
        <v>0</v>
      </c>
      <c r="E147" s="65"/>
      <c r="F147" s="66"/>
      <c r="G147" s="66"/>
      <c r="H147" s="67">
        <f t="shared" si="30"/>
        <v>0.46</v>
      </c>
      <c r="I147" s="162">
        <f t="shared" si="31"/>
        <v>0</v>
      </c>
    </row>
    <row r="148" spans="1:9" x14ac:dyDescent="0.2">
      <c r="A148" s="66"/>
      <c r="B148" s="66"/>
      <c r="C148" s="67">
        <f t="shared" si="28"/>
        <v>0.46</v>
      </c>
      <c r="D148" s="162">
        <f t="shared" si="29"/>
        <v>0</v>
      </c>
      <c r="E148" s="65"/>
      <c r="F148" s="66"/>
      <c r="G148" s="66"/>
      <c r="H148" s="67">
        <f t="shared" si="30"/>
        <v>0.46</v>
      </c>
      <c r="I148" s="162">
        <f t="shared" si="31"/>
        <v>0</v>
      </c>
    </row>
    <row r="149" spans="1:9" x14ac:dyDescent="0.2">
      <c r="A149" s="66"/>
      <c r="B149" s="66"/>
      <c r="C149" s="67">
        <f t="shared" si="28"/>
        <v>0.46</v>
      </c>
      <c r="D149" s="162">
        <f t="shared" si="29"/>
        <v>0</v>
      </c>
      <c r="E149" s="65"/>
      <c r="F149" s="66"/>
      <c r="G149" s="66"/>
      <c r="H149" s="67">
        <f t="shared" si="30"/>
        <v>0.46</v>
      </c>
      <c r="I149" s="162">
        <f t="shared" si="31"/>
        <v>0</v>
      </c>
    </row>
    <row r="150" spans="1:9" x14ac:dyDescent="0.2">
      <c r="A150" s="66"/>
      <c r="B150" s="66"/>
      <c r="C150" s="67">
        <f t="shared" si="28"/>
        <v>0.46</v>
      </c>
      <c r="D150" s="162">
        <f t="shared" si="29"/>
        <v>0</v>
      </c>
      <c r="E150" s="65"/>
      <c r="F150" s="66"/>
      <c r="G150" s="66"/>
      <c r="H150" s="67">
        <f t="shared" si="30"/>
        <v>0.46</v>
      </c>
      <c r="I150" s="162">
        <f t="shared" si="31"/>
        <v>0</v>
      </c>
    </row>
    <row r="151" spans="1:9" x14ac:dyDescent="0.2">
      <c r="A151" s="66"/>
      <c r="B151" s="66"/>
      <c r="C151" s="67">
        <f t="shared" si="28"/>
        <v>0.46</v>
      </c>
      <c r="D151" s="162">
        <f t="shared" si="29"/>
        <v>0</v>
      </c>
      <c r="E151" s="65"/>
      <c r="F151" s="66"/>
      <c r="G151" s="66"/>
      <c r="H151" s="67">
        <f t="shared" si="30"/>
        <v>0.46</v>
      </c>
      <c r="I151" s="162">
        <f t="shared" si="31"/>
        <v>0</v>
      </c>
    </row>
    <row r="152" spans="1:9" x14ac:dyDescent="0.2">
      <c r="A152" s="66"/>
      <c r="B152" s="66"/>
      <c r="C152" s="67">
        <f t="shared" si="28"/>
        <v>0.46</v>
      </c>
      <c r="D152" s="162">
        <f t="shared" si="29"/>
        <v>0</v>
      </c>
      <c r="E152" s="65"/>
      <c r="F152" s="66"/>
      <c r="G152" s="66"/>
      <c r="H152" s="67">
        <f t="shared" si="30"/>
        <v>0.46</v>
      </c>
      <c r="I152" s="162">
        <f t="shared" si="31"/>
        <v>0</v>
      </c>
    </row>
    <row r="153" spans="1:9" x14ac:dyDescent="0.2">
      <c r="A153" s="66"/>
      <c r="B153" s="66"/>
      <c r="C153" s="67">
        <f t="shared" si="28"/>
        <v>0.46</v>
      </c>
      <c r="D153" s="162">
        <f t="shared" si="29"/>
        <v>0</v>
      </c>
      <c r="E153" s="65"/>
      <c r="F153" s="66"/>
      <c r="G153" s="66"/>
      <c r="H153" s="67">
        <f t="shared" si="30"/>
        <v>0.46</v>
      </c>
      <c r="I153" s="162">
        <f t="shared" si="31"/>
        <v>0</v>
      </c>
    </row>
    <row r="154" spans="1:9" x14ac:dyDescent="0.2">
      <c r="A154" s="140" t="s">
        <v>4</v>
      </c>
      <c r="B154" s="140">
        <f>SUM(B142:B153)</f>
        <v>0</v>
      </c>
      <c r="C154" s="11"/>
      <c r="D154" s="161">
        <f>SUM(D142:D153)</f>
        <v>0</v>
      </c>
      <c r="E154" s="139"/>
      <c r="F154" s="140" t="s">
        <v>4</v>
      </c>
      <c r="G154" s="140">
        <f>SUM(G142:G153)</f>
        <v>0</v>
      </c>
      <c r="H154" s="11"/>
      <c r="I154" s="161">
        <f>SUM(I142:I153)</f>
        <v>0</v>
      </c>
    </row>
    <row r="155" spans="1:9" x14ac:dyDescent="0.2">
      <c r="A155" s="141"/>
      <c r="B155" s="139"/>
      <c r="C155" s="139"/>
      <c r="D155" s="142"/>
      <c r="E155" s="139"/>
      <c r="F155" s="141"/>
      <c r="G155" s="139"/>
      <c r="H155" s="139"/>
      <c r="I155" s="142"/>
    </row>
    <row r="156" spans="1:9" x14ac:dyDescent="0.2">
      <c r="A156" s="141"/>
      <c r="B156" s="139"/>
      <c r="C156" s="139"/>
      <c r="D156" s="142"/>
      <c r="E156" s="139"/>
      <c r="F156" s="141"/>
      <c r="G156" s="139"/>
      <c r="H156" s="139"/>
      <c r="I156" s="142"/>
    </row>
    <row r="157" spans="1:9" x14ac:dyDescent="0.2">
      <c r="A157" s="6"/>
      <c r="B157" s="6"/>
      <c r="C157" s="6"/>
      <c r="D157" s="6"/>
      <c r="E157" s="6"/>
      <c r="F157" s="6"/>
      <c r="G157" s="6"/>
      <c r="H157" s="6" t="s">
        <v>42</v>
      </c>
      <c r="I157" s="6"/>
    </row>
    <row r="158" spans="1:9" x14ac:dyDescent="0.2">
      <c r="A158" s="6"/>
      <c r="B158" s="6"/>
      <c r="C158" s="6"/>
      <c r="D158" s="6"/>
      <c r="E158" s="6"/>
      <c r="F158" s="6"/>
      <c r="G158" s="6"/>
      <c r="H158" s="6"/>
      <c r="I158" s="6"/>
    </row>
    <row r="159" spans="1:9" s="3" customFormat="1" x14ac:dyDescent="0.2">
      <c r="A159" s="62" t="e">
        <f>CORRESPONDÊNCIA!A190</f>
        <v>#REF!</v>
      </c>
      <c r="B159" s="135"/>
      <c r="C159" s="62" t="s">
        <v>0</v>
      </c>
      <c r="D159" s="136">
        <f>D3</f>
        <v>42736</v>
      </c>
      <c r="E159" s="30"/>
      <c r="F159" s="62" t="str">
        <f>A261</f>
        <v>Presidência</v>
      </c>
      <c r="G159" s="135"/>
      <c r="H159" s="62" t="s">
        <v>0</v>
      </c>
      <c r="I159" s="136">
        <f>D3</f>
        <v>42736</v>
      </c>
    </row>
    <row r="160" spans="1:9" x14ac:dyDescent="0.2">
      <c r="A160" s="13"/>
      <c r="B160" s="137"/>
      <c r="C160" s="137"/>
      <c r="D160" s="138"/>
      <c r="E160" s="139"/>
      <c r="F160" s="13"/>
      <c r="G160" s="137"/>
      <c r="H160" s="137"/>
      <c r="I160" s="138"/>
    </row>
    <row r="161" spans="1:9" x14ac:dyDescent="0.2">
      <c r="A161" s="11" t="str">
        <f>A5</f>
        <v>DATA DO DESLOCAMENTO</v>
      </c>
      <c r="B161" s="11" t="str">
        <f>B5</f>
        <v>KM RODADO</v>
      </c>
      <c r="C161" s="11" t="s">
        <v>2</v>
      </c>
      <c r="D161" s="11" t="s">
        <v>3</v>
      </c>
      <c r="E161" s="139"/>
      <c r="F161" s="11" t="str">
        <f>A5</f>
        <v>DATA DO DESLOCAMENTO</v>
      </c>
      <c r="G161" s="11" t="str">
        <f>B5</f>
        <v>KM RODADO</v>
      </c>
      <c r="H161" s="11" t="s">
        <v>2</v>
      </c>
      <c r="I161" s="11" t="s">
        <v>3</v>
      </c>
    </row>
    <row r="162" spans="1:9" x14ac:dyDescent="0.2">
      <c r="A162" s="190"/>
      <c r="B162" s="55"/>
      <c r="C162" s="57">
        <f>C6</f>
        <v>0.46</v>
      </c>
      <c r="D162" s="160">
        <f>B162*C162</f>
        <v>0</v>
      </c>
      <c r="E162" s="58"/>
      <c r="F162" s="190"/>
      <c r="G162" s="55"/>
      <c r="H162" s="57">
        <f>C6</f>
        <v>0.46</v>
      </c>
      <c r="I162" s="160">
        <f>G162*H162</f>
        <v>0</v>
      </c>
    </row>
    <row r="163" spans="1:9" x14ac:dyDescent="0.2">
      <c r="A163" s="190"/>
      <c r="B163" s="55"/>
      <c r="C163" s="57">
        <f t="shared" ref="C163:C173" si="32">C7</f>
        <v>0.46</v>
      </c>
      <c r="D163" s="160">
        <f t="shared" ref="D163:D173" si="33">B163*C163</f>
        <v>0</v>
      </c>
      <c r="E163" s="58"/>
      <c r="F163" s="190"/>
      <c r="G163" s="55"/>
      <c r="H163" s="57">
        <f t="shared" ref="H163:H173" si="34">C7</f>
        <v>0.46</v>
      </c>
      <c r="I163" s="160">
        <f t="shared" ref="I163:I173" si="35">G163*H163</f>
        <v>0</v>
      </c>
    </row>
    <row r="164" spans="1:9" x14ac:dyDescent="0.2">
      <c r="A164" s="55"/>
      <c r="B164" s="55"/>
      <c r="C164" s="57">
        <f t="shared" si="32"/>
        <v>0.46</v>
      </c>
      <c r="D164" s="160">
        <f t="shared" si="33"/>
        <v>0</v>
      </c>
      <c r="E164" s="58"/>
      <c r="F164" s="190"/>
      <c r="G164" s="55"/>
      <c r="H164" s="57">
        <f t="shared" si="34"/>
        <v>0.46</v>
      </c>
      <c r="I164" s="160">
        <f t="shared" si="35"/>
        <v>0</v>
      </c>
    </row>
    <row r="165" spans="1:9" x14ac:dyDescent="0.2">
      <c r="A165" s="55"/>
      <c r="B165" s="55"/>
      <c r="C165" s="57">
        <f t="shared" si="32"/>
        <v>0.46</v>
      </c>
      <c r="D165" s="160">
        <f t="shared" si="33"/>
        <v>0</v>
      </c>
      <c r="E165" s="58"/>
      <c r="F165" s="55"/>
      <c r="G165" s="55"/>
      <c r="H165" s="57">
        <f t="shared" si="34"/>
        <v>0.46</v>
      </c>
      <c r="I165" s="160">
        <f t="shared" si="35"/>
        <v>0</v>
      </c>
    </row>
    <row r="166" spans="1:9" x14ac:dyDescent="0.2">
      <c r="A166" s="55"/>
      <c r="B166" s="55"/>
      <c r="C166" s="57">
        <f t="shared" si="32"/>
        <v>0.46</v>
      </c>
      <c r="D166" s="160">
        <f t="shared" si="33"/>
        <v>0</v>
      </c>
      <c r="E166" s="58"/>
      <c r="F166" s="55"/>
      <c r="G166" s="55"/>
      <c r="H166" s="57">
        <f t="shared" si="34"/>
        <v>0.46</v>
      </c>
      <c r="I166" s="160">
        <f t="shared" si="35"/>
        <v>0</v>
      </c>
    </row>
    <row r="167" spans="1:9" x14ac:dyDescent="0.2">
      <c r="A167" s="55"/>
      <c r="B167" s="55"/>
      <c r="C167" s="57">
        <f t="shared" si="32"/>
        <v>0.46</v>
      </c>
      <c r="D167" s="160">
        <f t="shared" si="33"/>
        <v>0</v>
      </c>
      <c r="E167" s="58"/>
      <c r="F167" s="55"/>
      <c r="G167" s="55"/>
      <c r="H167" s="57">
        <f t="shared" si="34"/>
        <v>0.46</v>
      </c>
      <c r="I167" s="160">
        <f t="shared" si="35"/>
        <v>0</v>
      </c>
    </row>
    <row r="168" spans="1:9" x14ac:dyDescent="0.2">
      <c r="A168" s="55"/>
      <c r="B168" s="55"/>
      <c r="C168" s="57">
        <f t="shared" si="32"/>
        <v>0.46</v>
      </c>
      <c r="D168" s="160">
        <f t="shared" si="33"/>
        <v>0</v>
      </c>
      <c r="E168" s="58"/>
      <c r="F168" s="55"/>
      <c r="G168" s="55"/>
      <c r="H168" s="57">
        <f t="shared" si="34"/>
        <v>0.46</v>
      </c>
      <c r="I168" s="160">
        <f t="shared" si="35"/>
        <v>0</v>
      </c>
    </row>
    <row r="169" spans="1:9" x14ac:dyDescent="0.2">
      <c r="A169" s="55"/>
      <c r="B169" s="55"/>
      <c r="C169" s="57">
        <f t="shared" si="32"/>
        <v>0.46</v>
      </c>
      <c r="D169" s="160">
        <f t="shared" si="33"/>
        <v>0</v>
      </c>
      <c r="E169" s="58"/>
      <c r="F169" s="55"/>
      <c r="G169" s="55"/>
      <c r="H169" s="57">
        <f t="shared" si="34"/>
        <v>0.46</v>
      </c>
      <c r="I169" s="160">
        <f t="shared" si="35"/>
        <v>0</v>
      </c>
    </row>
    <row r="170" spans="1:9" x14ac:dyDescent="0.2">
      <c r="A170" s="55"/>
      <c r="B170" s="55"/>
      <c r="C170" s="57">
        <f t="shared" si="32"/>
        <v>0.46</v>
      </c>
      <c r="D170" s="160">
        <f t="shared" si="33"/>
        <v>0</v>
      </c>
      <c r="E170" s="58"/>
      <c r="F170" s="55"/>
      <c r="G170" s="55"/>
      <c r="H170" s="57">
        <f t="shared" si="34"/>
        <v>0.46</v>
      </c>
      <c r="I170" s="160">
        <f t="shared" si="35"/>
        <v>0</v>
      </c>
    </row>
    <row r="171" spans="1:9" x14ac:dyDescent="0.2">
      <c r="A171" s="55"/>
      <c r="B171" s="55"/>
      <c r="C171" s="57">
        <f t="shared" si="32"/>
        <v>0.46</v>
      </c>
      <c r="D171" s="160">
        <f t="shared" si="33"/>
        <v>0</v>
      </c>
      <c r="E171" s="58"/>
      <c r="F171" s="55"/>
      <c r="G171" s="55"/>
      <c r="H171" s="57">
        <f t="shared" si="34"/>
        <v>0.46</v>
      </c>
      <c r="I171" s="160">
        <f t="shared" si="35"/>
        <v>0</v>
      </c>
    </row>
    <row r="172" spans="1:9" x14ac:dyDescent="0.2">
      <c r="A172" s="55"/>
      <c r="B172" s="55"/>
      <c r="C172" s="57">
        <f t="shared" si="32"/>
        <v>0.46</v>
      </c>
      <c r="D172" s="160">
        <f t="shared" si="33"/>
        <v>0</v>
      </c>
      <c r="E172" s="58"/>
      <c r="F172" s="55"/>
      <c r="G172" s="55"/>
      <c r="H172" s="57">
        <f t="shared" si="34"/>
        <v>0.46</v>
      </c>
      <c r="I172" s="160">
        <f t="shared" si="35"/>
        <v>0</v>
      </c>
    </row>
    <row r="173" spans="1:9" x14ac:dyDescent="0.2">
      <c r="A173" s="55"/>
      <c r="B173" s="55"/>
      <c r="C173" s="57">
        <f t="shared" si="32"/>
        <v>0.46</v>
      </c>
      <c r="D173" s="160">
        <f t="shared" si="33"/>
        <v>0</v>
      </c>
      <c r="E173" s="58"/>
      <c r="F173" s="55"/>
      <c r="G173" s="55"/>
      <c r="H173" s="57">
        <f t="shared" si="34"/>
        <v>0.46</v>
      </c>
      <c r="I173" s="160">
        <f t="shared" si="35"/>
        <v>0</v>
      </c>
    </row>
    <row r="174" spans="1:9" x14ac:dyDescent="0.2">
      <c r="A174" s="140" t="s">
        <v>4</v>
      </c>
      <c r="B174" s="140">
        <f>SUM(B162:B173)</f>
        <v>0</v>
      </c>
      <c r="C174" s="11"/>
      <c r="D174" s="161">
        <f>SUM(D162:D173)</f>
        <v>0</v>
      </c>
      <c r="E174" s="139"/>
      <c r="F174" s="140" t="s">
        <v>4</v>
      </c>
      <c r="G174" s="146">
        <f>SUM(G162:G173)</f>
        <v>0</v>
      </c>
      <c r="H174" s="11"/>
      <c r="I174" s="161">
        <f>SUM(I162:I173)</f>
        <v>0</v>
      </c>
    </row>
    <row r="175" spans="1:9" x14ac:dyDescent="0.2">
      <c r="A175" s="141"/>
      <c r="B175" s="139"/>
      <c r="C175" s="139"/>
      <c r="D175" s="142"/>
      <c r="E175" s="139"/>
      <c r="F175" s="141"/>
      <c r="G175" s="139"/>
      <c r="H175" s="139"/>
      <c r="I175" s="142"/>
    </row>
    <row r="176" spans="1:9" x14ac:dyDescent="0.2">
      <c r="A176" s="141"/>
      <c r="B176" s="139"/>
      <c r="C176" s="139"/>
      <c r="D176" s="142"/>
      <c r="E176" s="139"/>
      <c r="F176" s="141"/>
      <c r="G176" s="139"/>
      <c r="H176" s="139"/>
      <c r="I176" s="142"/>
    </row>
    <row r="177" spans="1:9" x14ac:dyDescent="0.2">
      <c r="A177" s="141"/>
      <c r="B177" s="139"/>
      <c r="C177" s="139"/>
      <c r="D177" s="142"/>
      <c r="E177" s="139"/>
      <c r="F177" s="141"/>
      <c r="G177" s="139"/>
      <c r="H177" s="139"/>
      <c r="I177" s="142"/>
    </row>
    <row r="178" spans="1:9" x14ac:dyDescent="0.2">
      <c r="A178" s="139"/>
      <c r="B178" s="139"/>
      <c r="C178" s="139"/>
      <c r="D178" s="139"/>
      <c r="E178" s="139"/>
      <c r="F178" s="139"/>
      <c r="G178" s="139"/>
      <c r="H178" s="139"/>
      <c r="I178" s="139"/>
    </row>
    <row r="179" spans="1:9" s="3" customFormat="1" x14ac:dyDescent="0.2">
      <c r="A179" s="62" t="e">
        <f>A262</f>
        <v>#REF!</v>
      </c>
      <c r="B179" s="135"/>
      <c r="C179" s="62" t="s">
        <v>0</v>
      </c>
      <c r="D179" s="136">
        <f>D3</f>
        <v>42736</v>
      </c>
      <c r="E179" s="30"/>
      <c r="F179" s="47" t="e">
        <f>A263</f>
        <v>#REF!</v>
      </c>
      <c r="G179" s="135"/>
      <c r="H179" s="62" t="s">
        <v>0</v>
      </c>
      <c r="I179" s="136">
        <f>D3</f>
        <v>42736</v>
      </c>
    </row>
    <row r="180" spans="1:9" x14ac:dyDescent="0.2">
      <c r="A180" s="13"/>
      <c r="B180" s="137"/>
      <c r="C180" s="137"/>
      <c r="D180" s="138"/>
      <c r="E180" s="139"/>
      <c r="F180" s="13"/>
      <c r="G180" s="137"/>
      <c r="H180" s="137"/>
      <c r="I180" s="138"/>
    </row>
    <row r="181" spans="1:9" x14ac:dyDescent="0.2">
      <c r="A181" s="11" t="str">
        <f>A5</f>
        <v>DATA DO DESLOCAMENTO</v>
      </c>
      <c r="B181" s="11" t="str">
        <f>B5</f>
        <v>KM RODADO</v>
      </c>
      <c r="C181" s="11" t="s">
        <v>2</v>
      </c>
      <c r="D181" s="11" t="s">
        <v>3</v>
      </c>
      <c r="E181" s="139"/>
      <c r="F181" s="11" t="str">
        <f>A5</f>
        <v>DATA DO DESLOCAMENTO</v>
      </c>
      <c r="G181" s="11" t="str">
        <f>B5</f>
        <v>KM RODADO</v>
      </c>
      <c r="H181" s="11" t="s">
        <v>2</v>
      </c>
      <c r="I181" s="11" t="s">
        <v>3</v>
      </c>
    </row>
    <row r="182" spans="1:9" x14ac:dyDescent="0.2">
      <c r="A182" s="190"/>
      <c r="B182" s="55"/>
      <c r="C182" s="57">
        <f>C6</f>
        <v>0.46</v>
      </c>
      <c r="D182" s="160">
        <f>B182*C182</f>
        <v>0</v>
      </c>
      <c r="E182" s="58"/>
      <c r="F182" s="190">
        <v>42758</v>
      </c>
      <c r="G182" s="55">
        <v>4</v>
      </c>
      <c r="H182" s="57">
        <f>C6</f>
        <v>0.46</v>
      </c>
      <c r="I182" s="160">
        <f>G182*H182</f>
        <v>1.84</v>
      </c>
    </row>
    <row r="183" spans="1:9" x14ac:dyDescent="0.2">
      <c r="A183" s="190"/>
      <c r="B183" s="55"/>
      <c r="C183" s="57">
        <f t="shared" ref="C183:C193" si="36">C7</f>
        <v>0.46</v>
      </c>
      <c r="D183" s="160">
        <f t="shared" ref="D183:D193" si="37">B183*C183</f>
        <v>0</v>
      </c>
      <c r="E183" s="58"/>
      <c r="F183" s="190"/>
      <c r="G183" s="55"/>
      <c r="H183" s="57">
        <f t="shared" ref="H183:H193" si="38">C7</f>
        <v>0.46</v>
      </c>
      <c r="I183" s="160">
        <f t="shared" ref="I183:I193" si="39">G183*H183</f>
        <v>0</v>
      </c>
    </row>
    <row r="184" spans="1:9" x14ac:dyDescent="0.2">
      <c r="A184" s="190"/>
      <c r="B184" s="55"/>
      <c r="C184" s="57">
        <f t="shared" si="36"/>
        <v>0.46</v>
      </c>
      <c r="D184" s="160">
        <f t="shared" si="37"/>
        <v>0</v>
      </c>
      <c r="E184" s="58"/>
      <c r="F184" s="190"/>
      <c r="G184" s="55"/>
      <c r="H184" s="57">
        <f t="shared" si="38"/>
        <v>0.46</v>
      </c>
      <c r="I184" s="160">
        <f>G184*H184</f>
        <v>0</v>
      </c>
    </row>
    <row r="185" spans="1:9" x14ac:dyDescent="0.2">
      <c r="A185" s="190"/>
      <c r="B185" s="55"/>
      <c r="C185" s="57">
        <f t="shared" si="36"/>
        <v>0.46</v>
      </c>
      <c r="D185" s="160">
        <f t="shared" si="37"/>
        <v>0</v>
      </c>
      <c r="E185" s="58"/>
      <c r="F185" s="190"/>
      <c r="G185" s="55"/>
      <c r="H185" s="57">
        <f t="shared" si="38"/>
        <v>0.46</v>
      </c>
      <c r="I185" s="160">
        <f t="shared" si="39"/>
        <v>0</v>
      </c>
    </row>
    <row r="186" spans="1:9" x14ac:dyDescent="0.2">
      <c r="A186" s="190"/>
      <c r="B186" s="55"/>
      <c r="C186" s="57">
        <f t="shared" si="36"/>
        <v>0.46</v>
      </c>
      <c r="D186" s="160">
        <f t="shared" si="37"/>
        <v>0</v>
      </c>
      <c r="E186" s="58"/>
      <c r="F186" s="190"/>
      <c r="G186" s="55"/>
      <c r="H186" s="57">
        <f t="shared" si="38"/>
        <v>0.46</v>
      </c>
      <c r="I186" s="160">
        <f t="shared" si="39"/>
        <v>0</v>
      </c>
    </row>
    <row r="187" spans="1:9" x14ac:dyDescent="0.2">
      <c r="A187" s="55"/>
      <c r="B187" s="55"/>
      <c r="C187" s="57">
        <f t="shared" si="36"/>
        <v>0.46</v>
      </c>
      <c r="D187" s="160">
        <f t="shared" si="37"/>
        <v>0</v>
      </c>
      <c r="E187" s="58"/>
      <c r="F187" s="190"/>
      <c r="G187" s="55"/>
      <c r="H187" s="57">
        <f t="shared" si="38"/>
        <v>0.46</v>
      </c>
      <c r="I187" s="160">
        <f t="shared" si="39"/>
        <v>0</v>
      </c>
    </row>
    <row r="188" spans="1:9" x14ac:dyDescent="0.2">
      <c r="A188" s="55"/>
      <c r="B188" s="55"/>
      <c r="C188" s="57">
        <f t="shared" si="36"/>
        <v>0.46</v>
      </c>
      <c r="D188" s="160">
        <f t="shared" si="37"/>
        <v>0</v>
      </c>
      <c r="E188" s="58"/>
      <c r="F188" s="190"/>
      <c r="G188" s="55"/>
      <c r="H188" s="57">
        <f t="shared" si="38"/>
        <v>0.46</v>
      </c>
      <c r="I188" s="160">
        <f t="shared" si="39"/>
        <v>0</v>
      </c>
    </row>
    <row r="189" spans="1:9" x14ac:dyDescent="0.2">
      <c r="A189" s="55"/>
      <c r="B189" s="55"/>
      <c r="C189" s="57">
        <f t="shared" si="36"/>
        <v>0.46</v>
      </c>
      <c r="D189" s="160">
        <f t="shared" si="37"/>
        <v>0</v>
      </c>
      <c r="E189" s="58"/>
      <c r="F189" s="190"/>
      <c r="G189" s="55"/>
      <c r="H189" s="57">
        <f t="shared" si="38"/>
        <v>0.46</v>
      </c>
      <c r="I189" s="160">
        <f t="shared" si="39"/>
        <v>0</v>
      </c>
    </row>
    <row r="190" spans="1:9" x14ac:dyDescent="0.2">
      <c r="A190" s="55"/>
      <c r="B190" s="55"/>
      <c r="C190" s="57">
        <f t="shared" si="36"/>
        <v>0.46</v>
      </c>
      <c r="D190" s="160">
        <f t="shared" si="37"/>
        <v>0</v>
      </c>
      <c r="E190" s="58"/>
      <c r="F190" s="55"/>
      <c r="G190" s="55"/>
      <c r="H190" s="57">
        <f t="shared" si="38"/>
        <v>0.46</v>
      </c>
      <c r="I190" s="160">
        <f t="shared" si="39"/>
        <v>0</v>
      </c>
    </row>
    <row r="191" spans="1:9" x14ac:dyDescent="0.2">
      <c r="A191" s="55"/>
      <c r="B191" s="55"/>
      <c r="C191" s="57">
        <f t="shared" si="36"/>
        <v>0.46</v>
      </c>
      <c r="D191" s="160">
        <f t="shared" si="37"/>
        <v>0</v>
      </c>
      <c r="E191" s="58"/>
      <c r="F191" s="55"/>
      <c r="G191" s="55"/>
      <c r="H191" s="57">
        <f t="shared" si="38"/>
        <v>0.46</v>
      </c>
      <c r="I191" s="160">
        <f t="shared" si="39"/>
        <v>0</v>
      </c>
    </row>
    <row r="192" spans="1:9" x14ac:dyDescent="0.2">
      <c r="A192" s="55"/>
      <c r="B192" s="55"/>
      <c r="C192" s="57">
        <f t="shared" si="36"/>
        <v>0.46</v>
      </c>
      <c r="D192" s="160">
        <f t="shared" si="37"/>
        <v>0</v>
      </c>
      <c r="E192" s="58"/>
      <c r="F192" s="55"/>
      <c r="G192" s="55"/>
      <c r="H192" s="57">
        <f t="shared" si="38"/>
        <v>0.46</v>
      </c>
      <c r="I192" s="160">
        <f t="shared" si="39"/>
        <v>0</v>
      </c>
    </row>
    <row r="193" spans="1:9" x14ac:dyDescent="0.2">
      <c r="A193" s="55"/>
      <c r="B193" s="55"/>
      <c r="C193" s="57">
        <f t="shared" si="36"/>
        <v>0.46</v>
      </c>
      <c r="D193" s="160">
        <f t="shared" si="37"/>
        <v>0</v>
      </c>
      <c r="E193" s="58"/>
      <c r="F193" s="55"/>
      <c r="G193" s="55"/>
      <c r="H193" s="57">
        <f t="shared" si="38"/>
        <v>0.46</v>
      </c>
      <c r="I193" s="160">
        <f t="shared" si="39"/>
        <v>0</v>
      </c>
    </row>
    <row r="194" spans="1:9" x14ac:dyDescent="0.2">
      <c r="A194" s="140" t="s">
        <v>4</v>
      </c>
      <c r="B194" s="140">
        <f>SUM(B182:B193)</f>
        <v>0</v>
      </c>
      <c r="C194" s="11"/>
      <c r="D194" s="161">
        <f>SUM(D182:D193)</f>
        <v>0</v>
      </c>
      <c r="E194" s="139"/>
      <c r="F194" s="140" t="s">
        <v>4</v>
      </c>
      <c r="G194" s="140">
        <f>SUM(G182:G193)</f>
        <v>4</v>
      </c>
      <c r="H194" s="11"/>
      <c r="I194" s="161">
        <f>SUM(I182:I193)</f>
        <v>1.84</v>
      </c>
    </row>
    <row r="195" spans="1:9" x14ac:dyDescent="0.2">
      <c r="A195" s="6"/>
      <c r="B195" s="6"/>
      <c r="C195" s="6"/>
      <c r="D195" s="6"/>
      <c r="E195" s="6"/>
      <c r="F195" s="6"/>
      <c r="G195" s="6"/>
      <c r="H195" s="6"/>
      <c r="I195" s="6"/>
    </row>
    <row r="196" spans="1:9" x14ac:dyDescent="0.2">
      <c r="A196" s="6"/>
      <c r="B196" s="6"/>
      <c r="C196" s="6"/>
      <c r="D196" s="6"/>
      <c r="E196" s="6"/>
      <c r="F196" s="6"/>
      <c r="G196" s="6"/>
      <c r="H196" s="6"/>
      <c r="I196" s="6"/>
    </row>
    <row r="197" spans="1:9" x14ac:dyDescent="0.2">
      <c r="A197" s="6"/>
      <c r="B197" s="6"/>
      <c r="C197" s="6"/>
      <c r="D197" s="6"/>
      <c r="E197" s="6"/>
      <c r="F197" s="6"/>
      <c r="G197" s="6"/>
      <c r="H197" s="6"/>
      <c r="I197" s="6"/>
    </row>
    <row r="198" spans="1:9" s="3" customFormat="1" x14ac:dyDescent="0.2">
      <c r="A198" s="62" t="e">
        <f>A264</f>
        <v>#REF!</v>
      </c>
      <c r="B198" s="135"/>
      <c r="C198" s="62" t="s">
        <v>0</v>
      </c>
      <c r="D198" s="136">
        <f>D3</f>
        <v>42736</v>
      </c>
      <c r="E198" s="30"/>
      <c r="F198" s="62" t="e">
        <f>A265</f>
        <v>#REF!</v>
      </c>
      <c r="G198" s="135"/>
      <c r="H198" s="62" t="s">
        <v>0</v>
      </c>
      <c r="I198" s="136">
        <f>D3</f>
        <v>42736</v>
      </c>
    </row>
    <row r="199" spans="1:9" x14ac:dyDescent="0.2">
      <c r="A199" s="13"/>
      <c r="B199" s="137"/>
      <c r="C199" s="137"/>
      <c r="D199" s="138"/>
      <c r="E199" s="139"/>
      <c r="F199" s="13"/>
      <c r="G199" s="137"/>
      <c r="H199" s="137"/>
      <c r="I199" s="138"/>
    </row>
    <row r="200" spans="1:9" x14ac:dyDescent="0.2">
      <c r="A200" s="11" t="str">
        <f>A44</f>
        <v>DATA DO DESLOCAMENTO</v>
      </c>
      <c r="B200" s="11" t="str">
        <f>B44</f>
        <v>KM RODADO</v>
      </c>
      <c r="C200" s="11" t="s">
        <v>2</v>
      </c>
      <c r="D200" s="11" t="s">
        <v>3</v>
      </c>
      <c r="E200" s="139"/>
      <c r="F200" s="11" t="str">
        <f>A44</f>
        <v>DATA DO DESLOCAMENTO</v>
      </c>
      <c r="G200" s="11" t="str">
        <f>B44</f>
        <v>KM RODADO</v>
      </c>
      <c r="H200" s="11" t="s">
        <v>2</v>
      </c>
      <c r="I200" s="11" t="s">
        <v>3</v>
      </c>
    </row>
    <row r="201" spans="1:9" x14ac:dyDescent="0.2">
      <c r="A201" s="190"/>
      <c r="B201" s="66"/>
      <c r="C201" s="67">
        <f>C45</f>
        <v>0.46</v>
      </c>
      <c r="D201" s="162">
        <f>B201*C201</f>
        <v>0</v>
      </c>
      <c r="E201" s="65"/>
      <c r="F201" s="190"/>
      <c r="G201" s="66"/>
      <c r="H201" s="67">
        <f>C45</f>
        <v>0.46</v>
      </c>
      <c r="I201" s="162">
        <f>G201*H201</f>
        <v>0</v>
      </c>
    </row>
    <row r="202" spans="1:9" x14ac:dyDescent="0.2">
      <c r="A202" s="194"/>
      <c r="B202" s="66"/>
      <c r="C202" s="67">
        <f t="shared" ref="C202:C212" si="40">C46</f>
        <v>0.46</v>
      </c>
      <c r="D202" s="162">
        <f t="shared" ref="D202:D212" si="41">B202*C202</f>
        <v>0</v>
      </c>
      <c r="E202" s="65"/>
      <c r="F202" s="194"/>
      <c r="G202" s="66"/>
      <c r="H202" s="67">
        <f t="shared" ref="H202:H212" si="42">C46</f>
        <v>0.46</v>
      </c>
      <c r="I202" s="162">
        <f t="shared" ref="I202:I212" si="43">G202*H202</f>
        <v>0</v>
      </c>
    </row>
    <row r="203" spans="1:9" x14ac:dyDescent="0.2">
      <c r="A203" s="66"/>
      <c r="B203" s="66"/>
      <c r="C203" s="67">
        <f t="shared" si="40"/>
        <v>0.46</v>
      </c>
      <c r="D203" s="162">
        <f t="shared" si="41"/>
        <v>0</v>
      </c>
      <c r="E203" s="65"/>
      <c r="F203" s="194"/>
      <c r="G203" s="66"/>
      <c r="H203" s="67">
        <f t="shared" si="42"/>
        <v>0.46</v>
      </c>
      <c r="I203" s="162">
        <f t="shared" si="43"/>
        <v>0</v>
      </c>
    </row>
    <row r="204" spans="1:9" x14ac:dyDescent="0.2">
      <c r="A204" s="66"/>
      <c r="B204" s="66"/>
      <c r="C204" s="67">
        <f t="shared" si="40"/>
        <v>0.46</v>
      </c>
      <c r="D204" s="162">
        <f t="shared" si="41"/>
        <v>0</v>
      </c>
      <c r="E204" s="65"/>
      <c r="F204" s="66"/>
      <c r="G204" s="66"/>
      <c r="H204" s="67">
        <f t="shared" si="42"/>
        <v>0.46</v>
      </c>
      <c r="I204" s="162">
        <f t="shared" si="43"/>
        <v>0</v>
      </c>
    </row>
    <row r="205" spans="1:9" x14ac:dyDescent="0.2">
      <c r="A205" s="66"/>
      <c r="B205" s="66"/>
      <c r="C205" s="67">
        <f t="shared" si="40"/>
        <v>0.46</v>
      </c>
      <c r="D205" s="162">
        <f t="shared" si="41"/>
        <v>0</v>
      </c>
      <c r="E205" s="65"/>
      <c r="F205" s="66"/>
      <c r="G205" s="66"/>
      <c r="H205" s="67">
        <f t="shared" si="42"/>
        <v>0.46</v>
      </c>
      <c r="I205" s="162">
        <f t="shared" si="43"/>
        <v>0</v>
      </c>
    </row>
    <row r="206" spans="1:9" x14ac:dyDescent="0.2">
      <c r="A206" s="66"/>
      <c r="B206" s="66"/>
      <c r="C206" s="67">
        <f t="shared" si="40"/>
        <v>0.46</v>
      </c>
      <c r="D206" s="162">
        <f t="shared" si="41"/>
        <v>0</v>
      </c>
      <c r="E206" s="65"/>
      <c r="F206" s="66"/>
      <c r="G206" s="66"/>
      <c r="H206" s="67">
        <f t="shared" si="42"/>
        <v>0.46</v>
      </c>
      <c r="I206" s="162">
        <f t="shared" si="43"/>
        <v>0</v>
      </c>
    </row>
    <row r="207" spans="1:9" x14ac:dyDescent="0.2">
      <c r="A207" s="66"/>
      <c r="B207" s="66"/>
      <c r="C207" s="67">
        <f t="shared" si="40"/>
        <v>0.46</v>
      </c>
      <c r="D207" s="162">
        <f t="shared" si="41"/>
        <v>0</v>
      </c>
      <c r="E207" s="65"/>
      <c r="F207" s="66"/>
      <c r="G207" s="66"/>
      <c r="H207" s="67">
        <f t="shared" si="42"/>
        <v>0.46</v>
      </c>
      <c r="I207" s="162">
        <f t="shared" si="43"/>
        <v>0</v>
      </c>
    </row>
    <row r="208" spans="1:9" x14ac:dyDescent="0.2">
      <c r="A208" s="66"/>
      <c r="B208" s="66"/>
      <c r="C208" s="67">
        <f t="shared" si="40"/>
        <v>0.46</v>
      </c>
      <c r="D208" s="162">
        <f t="shared" si="41"/>
        <v>0</v>
      </c>
      <c r="E208" s="65"/>
      <c r="F208" s="66"/>
      <c r="G208" s="66"/>
      <c r="H208" s="67">
        <f t="shared" si="42"/>
        <v>0.46</v>
      </c>
      <c r="I208" s="162">
        <f t="shared" si="43"/>
        <v>0</v>
      </c>
    </row>
    <row r="209" spans="1:9" x14ac:dyDescent="0.2">
      <c r="A209" s="66"/>
      <c r="B209" s="66"/>
      <c r="C209" s="67">
        <f t="shared" si="40"/>
        <v>0.46</v>
      </c>
      <c r="D209" s="162">
        <f t="shared" si="41"/>
        <v>0</v>
      </c>
      <c r="E209" s="65"/>
      <c r="F209" s="66"/>
      <c r="G209" s="66"/>
      <c r="H209" s="67">
        <f t="shared" si="42"/>
        <v>0.46</v>
      </c>
      <c r="I209" s="162">
        <f t="shared" si="43"/>
        <v>0</v>
      </c>
    </row>
    <row r="210" spans="1:9" x14ac:dyDescent="0.2">
      <c r="A210" s="66"/>
      <c r="B210" s="66"/>
      <c r="C210" s="67">
        <f t="shared" si="40"/>
        <v>0.46</v>
      </c>
      <c r="D210" s="162">
        <f t="shared" si="41"/>
        <v>0</v>
      </c>
      <c r="E210" s="65"/>
      <c r="F210" s="66"/>
      <c r="G210" s="66"/>
      <c r="H210" s="67">
        <f t="shared" si="42"/>
        <v>0.46</v>
      </c>
      <c r="I210" s="162">
        <f t="shared" si="43"/>
        <v>0</v>
      </c>
    </row>
    <row r="211" spans="1:9" x14ac:dyDescent="0.2">
      <c r="A211" s="66"/>
      <c r="B211" s="66"/>
      <c r="C211" s="67">
        <f t="shared" si="40"/>
        <v>0.46</v>
      </c>
      <c r="D211" s="162">
        <f t="shared" si="41"/>
        <v>0</v>
      </c>
      <c r="E211" s="65"/>
      <c r="F211" s="66"/>
      <c r="G211" s="66"/>
      <c r="H211" s="67">
        <f t="shared" si="42"/>
        <v>0.46</v>
      </c>
      <c r="I211" s="162">
        <f t="shared" si="43"/>
        <v>0</v>
      </c>
    </row>
    <row r="212" spans="1:9" x14ac:dyDescent="0.2">
      <c r="A212" s="66"/>
      <c r="B212" s="66"/>
      <c r="C212" s="67">
        <f t="shared" si="40"/>
        <v>0.46</v>
      </c>
      <c r="D212" s="162">
        <f t="shared" si="41"/>
        <v>0</v>
      </c>
      <c r="E212" s="65"/>
      <c r="F212" s="66"/>
      <c r="G212" s="66"/>
      <c r="H212" s="67">
        <f t="shared" si="42"/>
        <v>0.46</v>
      </c>
      <c r="I212" s="162">
        <f t="shared" si="43"/>
        <v>0</v>
      </c>
    </row>
    <row r="213" spans="1:9" x14ac:dyDescent="0.2">
      <c r="A213" s="140" t="s">
        <v>4</v>
      </c>
      <c r="B213" s="140">
        <f>SUM(B201:B212)</f>
        <v>0</v>
      </c>
      <c r="C213" s="11"/>
      <c r="D213" s="161">
        <f>SUM(D201:D212)</f>
        <v>0</v>
      </c>
      <c r="E213" s="139"/>
      <c r="F213" s="140" t="s">
        <v>4</v>
      </c>
      <c r="G213" s="140">
        <f>SUM(G201:G212)</f>
        <v>0</v>
      </c>
      <c r="H213" s="11"/>
      <c r="I213" s="161">
        <f>SUM(I201:I212)</f>
        <v>0</v>
      </c>
    </row>
    <row r="214" spans="1:9" x14ac:dyDescent="0.2">
      <c r="A214" s="141"/>
      <c r="B214" s="139"/>
      <c r="C214" s="139"/>
      <c r="D214" s="142"/>
      <c r="E214" s="139"/>
      <c r="F214" s="141"/>
      <c r="G214" s="139"/>
      <c r="H214" s="139"/>
      <c r="I214" s="142"/>
    </row>
    <row r="215" spans="1:9" x14ac:dyDescent="0.2">
      <c r="A215" s="139"/>
      <c r="B215" s="139"/>
      <c r="C215" s="139"/>
      <c r="D215" s="139"/>
      <c r="E215" s="139"/>
      <c r="F215" s="139"/>
      <c r="G215" s="139"/>
      <c r="H215" s="139"/>
      <c r="I215" s="139"/>
    </row>
    <row r="216" spans="1:9" s="3" customFormat="1" x14ac:dyDescent="0.2">
      <c r="A216" s="62"/>
      <c r="B216" s="135"/>
      <c r="C216" s="62" t="s">
        <v>0</v>
      </c>
      <c r="D216" s="136">
        <f>D3</f>
        <v>42736</v>
      </c>
      <c r="E216" s="30"/>
      <c r="F216" s="62"/>
      <c r="G216" s="135"/>
      <c r="H216" s="62" t="s">
        <v>0</v>
      </c>
      <c r="I216" s="136">
        <f>D3</f>
        <v>42736</v>
      </c>
    </row>
    <row r="217" spans="1:9" x14ac:dyDescent="0.2">
      <c r="A217" s="13"/>
      <c r="B217" s="137"/>
      <c r="C217" s="137"/>
      <c r="D217" s="138"/>
      <c r="E217" s="139"/>
      <c r="F217" s="13"/>
      <c r="G217" s="137"/>
      <c r="H217" s="137"/>
      <c r="I217" s="138"/>
    </row>
    <row r="218" spans="1:9" x14ac:dyDescent="0.2">
      <c r="A218" s="11" t="str">
        <f>A44</f>
        <v>DATA DO DESLOCAMENTO</v>
      </c>
      <c r="B218" s="11" t="str">
        <f>B44</f>
        <v>KM RODADO</v>
      </c>
      <c r="C218" s="11" t="s">
        <v>2</v>
      </c>
      <c r="D218" s="11" t="s">
        <v>3</v>
      </c>
      <c r="E218" s="139"/>
      <c r="F218" s="11" t="str">
        <f>A44</f>
        <v>DATA DO DESLOCAMENTO</v>
      </c>
      <c r="G218" s="11" t="str">
        <f>B44</f>
        <v>KM RODADO</v>
      </c>
      <c r="H218" s="11" t="s">
        <v>2</v>
      </c>
      <c r="I218" s="11" t="s">
        <v>3</v>
      </c>
    </row>
    <row r="219" spans="1:9" x14ac:dyDescent="0.2">
      <c r="A219" s="55"/>
      <c r="B219" s="55"/>
      <c r="C219" s="57">
        <f>C45</f>
        <v>0.46</v>
      </c>
      <c r="D219" s="160">
        <f>B219*C219</f>
        <v>0</v>
      </c>
      <c r="E219" s="58"/>
      <c r="F219" s="90"/>
      <c r="G219" s="55"/>
      <c r="H219" s="57">
        <f>C45</f>
        <v>0.46</v>
      </c>
      <c r="I219" s="160">
        <f>G219*H219</f>
        <v>0</v>
      </c>
    </row>
    <row r="220" spans="1:9" x14ac:dyDescent="0.2">
      <c r="A220" s="55"/>
      <c r="B220" s="55"/>
      <c r="C220" s="57">
        <f t="shared" ref="C220:C230" si="44">C46</f>
        <v>0.46</v>
      </c>
      <c r="D220" s="160">
        <f t="shared" ref="D220:D230" si="45">B220*C220</f>
        <v>0</v>
      </c>
      <c r="E220" s="58"/>
      <c r="F220" s="55"/>
      <c r="G220" s="55"/>
      <c r="H220" s="57">
        <f t="shared" ref="H220:H230" si="46">C46</f>
        <v>0.46</v>
      </c>
      <c r="I220" s="160">
        <f t="shared" ref="I220:I230" si="47">G220*H220</f>
        <v>0</v>
      </c>
    </row>
    <row r="221" spans="1:9" x14ac:dyDescent="0.2">
      <c r="A221" s="55"/>
      <c r="B221" s="55"/>
      <c r="C221" s="57">
        <f t="shared" si="44"/>
        <v>0.46</v>
      </c>
      <c r="D221" s="160">
        <f t="shared" si="45"/>
        <v>0</v>
      </c>
      <c r="E221" s="58"/>
      <c r="F221" s="55"/>
      <c r="G221" s="55"/>
      <c r="H221" s="57">
        <f t="shared" si="46"/>
        <v>0.46</v>
      </c>
      <c r="I221" s="160">
        <f t="shared" si="47"/>
        <v>0</v>
      </c>
    </row>
    <row r="222" spans="1:9" x14ac:dyDescent="0.2">
      <c r="A222" s="55"/>
      <c r="B222" s="55"/>
      <c r="C222" s="57">
        <f t="shared" si="44"/>
        <v>0.46</v>
      </c>
      <c r="D222" s="160">
        <f t="shared" si="45"/>
        <v>0</v>
      </c>
      <c r="E222" s="58"/>
      <c r="F222" s="55"/>
      <c r="G222" s="55"/>
      <c r="H222" s="57">
        <f t="shared" si="46"/>
        <v>0.46</v>
      </c>
      <c r="I222" s="160">
        <f t="shared" si="47"/>
        <v>0</v>
      </c>
    </row>
    <row r="223" spans="1:9" x14ac:dyDescent="0.2">
      <c r="A223" s="55"/>
      <c r="B223" s="55"/>
      <c r="C223" s="57">
        <f t="shared" si="44"/>
        <v>0.46</v>
      </c>
      <c r="D223" s="160">
        <f t="shared" si="45"/>
        <v>0</v>
      </c>
      <c r="E223" s="58"/>
      <c r="F223" s="55"/>
      <c r="G223" s="55"/>
      <c r="H223" s="57">
        <f t="shared" si="46"/>
        <v>0.46</v>
      </c>
      <c r="I223" s="160">
        <f t="shared" si="47"/>
        <v>0</v>
      </c>
    </row>
    <row r="224" spans="1:9" x14ac:dyDescent="0.2">
      <c r="A224" s="55"/>
      <c r="B224" s="55"/>
      <c r="C224" s="57">
        <f t="shared" si="44"/>
        <v>0.46</v>
      </c>
      <c r="D224" s="160">
        <f t="shared" si="45"/>
        <v>0</v>
      </c>
      <c r="E224" s="58"/>
      <c r="F224" s="55"/>
      <c r="G224" s="55"/>
      <c r="H224" s="57">
        <f t="shared" si="46"/>
        <v>0.46</v>
      </c>
      <c r="I224" s="160">
        <f t="shared" si="47"/>
        <v>0</v>
      </c>
    </row>
    <row r="225" spans="1:9" x14ac:dyDescent="0.2">
      <c r="A225" s="55"/>
      <c r="B225" s="55"/>
      <c r="C225" s="57">
        <f t="shared" si="44"/>
        <v>0.46</v>
      </c>
      <c r="D225" s="160">
        <f t="shared" si="45"/>
        <v>0</v>
      </c>
      <c r="E225" s="58"/>
      <c r="F225" s="55"/>
      <c r="G225" s="55"/>
      <c r="H225" s="57">
        <f t="shared" si="46"/>
        <v>0.46</v>
      </c>
      <c r="I225" s="160">
        <f t="shared" si="47"/>
        <v>0</v>
      </c>
    </row>
    <row r="226" spans="1:9" x14ac:dyDescent="0.2">
      <c r="A226" s="55"/>
      <c r="B226" s="55"/>
      <c r="C226" s="57">
        <f t="shared" si="44"/>
        <v>0.46</v>
      </c>
      <c r="D226" s="160">
        <f t="shared" si="45"/>
        <v>0</v>
      </c>
      <c r="E226" s="58"/>
      <c r="F226" s="55"/>
      <c r="G226" s="55"/>
      <c r="H226" s="57">
        <f t="shared" si="46"/>
        <v>0.46</v>
      </c>
      <c r="I226" s="160">
        <f t="shared" si="47"/>
        <v>0</v>
      </c>
    </row>
    <row r="227" spans="1:9" x14ac:dyDescent="0.2">
      <c r="A227" s="55"/>
      <c r="B227" s="55"/>
      <c r="C227" s="57">
        <f t="shared" si="44"/>
        <v>0.46</v>
      </c>
      <c r="D227" s="160">
        <f t="shared" si="45"/>
        <v>0</v>
      </c>
      <c r="E227" s="58"/>
      <c r="F227" s="55"/>
      <c r="G227" s="55"/>
      <c r="H227" s="57">
        <f t="shared" si="46"/>
        <v>0.46</v>
      </c>
      <c r="I227" s="160">
        <f t="shared" si="47"/>
        <v>0</v>
      </c>
    </row>
    <row r="228" spans="1:9" x14ac:dyDescent="0.2">
      <c r="A228" s="55"/>
      <c r="B228" s="55"/>
      <c r="C228" s="57">
        <f t="shared" si="44"/>
        <v>0.46</v>
      </c>
      <c r="D228" s="160">
        <f t="shared" si="45"/>
        <v>0</v>
      </c>
      <c r="E228" s="58"/>
      <c r="F228" s="55"/>
      <c r="G228" s="55"/>
      <c r="H228" s="57">
        <f t="shared" si="46"/>
        <v>0.46</v>
      </c>
      <c r="I228" s="160">
        <f t="shared" si="47"/>
        <v>0</v>
      </c>
    </row>
    <row r="229" spans="1:9" x14ac:dyDescent="0.2">
      <c r="A229" s="55"/>
      <c r="B229" s="55"/>
      <c r="C229" s="57">
        <f t="shared" si="44"/>
        <v>0.46</v>
      </c>
      <c r="D229" s="160">
        <f t="shared" si="45"/>
        <v>0</v>
      </c>
      <c r="E229" s="58"/>
      <c r="F229" s="55"/>
      <c r="G229" s="55"/>
      <c r="H229" s="57">
        <f t="shared" si="46"/>
        <v>0.46</v>
      </c>
      <c r="I229" s="160">
        <f t="shared" si="47"/>
        <v>0</v>
      </c>
    </row>
    <row r="230" spans="1:9" x14ac:dyDescent="0.2">
      <c r="A230" s="55"/>
      <c r="B230" s="55"/>
      <c r="C230" s="57">
        <f t="shared" si="44"/>
        <v>0.46</v>
      </c>
      <c r="D230" s="160">
        <f t="shared" si="45"/>
        <v>0</v>
      </c>
      <c r="E230" s="58"/>
      <c r="F230" s="55"/>
      <c r="G230" s="55"/>
      <c r="H230" s="57">
        <f t="shared" si="46"/>
        <v>0.46</v>
      </c>
      <c r="I230" s="160">
        <f t="shared" si="47"/>
        <v>0</v>
      </c>
    </row>
    <row r="231" spans="1:9" x14ac:dyDescent="0.2">
      <c r="A231" s="140" t="s">
        <v>4</v>
      </c>
      <c r="B231" s="140">
        <f>SUM(B219:B230)</f>
        <v>0</v>
      </c>
      <c r="C231" s="11"/>
      <c r="D231" s="161">
        <f>SUM(D219:D230)</f>
        <v>0</v>
      </c>
      <c r="E231" s="139"/>
      <c r="F231" s="140" t="s">
        <v>4</v>
      </c>
      <c r="G231" s="140">
        <f>SUM(G219:G230)</f>
        <v>0</v>
      </c>
      <c r="H231" s="11"/>
      <c r="I231" s="161">
        <f>SUM(I219:I230)</f>
        <v>0</v>
      </c>
    </row>
    <row r="232" spans="1:9" x14ac:dyDescent="0.2">
      <c r="A232" s="6"/>
      <c r="B232" s="6"/>
      <c r="C232" s="6"/>
      <c r="D232" s="6"/>
      <c r="E232" s="6"/>
      <c r="F232" s="6"/>
      <c r="G232" s="6"/>
      <c r="H232" s="6"/>
      <c r="I232" s="6"/>
    </row>
    <row r="233" spans="1:9" x14ac:dyDescent="0.2">
      <c r="A233" s="6"/>
      <c r="B233" s="6"/>
      <c r="C233" s="6"/>
      <c r="D233" s="6"/>
      <c r="E233" s="6"/>
      <c r="F233" s="6"/>
      <c r="G233" s="6"/>
      <c r="H233" s="6"/>
      <c r="I233" s="6"/>
    </row>
    <row r="234" spans="1:9" x14ac:dyDescent="0.2">
      <c r="A234" s="6"/>
      <c r="B234" s="6"/>
      <c r="C234" s="6"/>
      <c r="D234" s="6"/>
      <c r="E234" s="6"/>
      <c r="F234" s="6"/>
      <c r="G234" s="6"/>
      <c r="H234" s="6"/>
      <c r="I234" s="6"/>
    </row>
    <row r="235" spans="1:9" x14ac:dyDescent="0.2">
      <c r="A235" s="6"/>
      <c r="B235" s="6"/>
      <c r="C235" s="6"/>
      <c r="D235" s="6"/>
      <c r="E235" s="6"/>
      <c r="F235" s="6"/>
      <c r="G235" s="6"/>
      <c r="H235" s="6"/>
      <c r="I235" s="6"/>
    </row>
    <row r="237" spans="1:9" ht="12.75" x14ac:dyDescent="0.2">
      <c r="A237" s="52"/>
      <c r="B237" s="52"/>
      <c r="C237" s="52"/>
      <c r="D237" s="52"/>
      <c r="E237" s="52"/>
    </row>
    <row r="238" spans="1:9" ht="12.75" x14ac:dyDescent="0.2">
      <c r="A238" s="74" t="s">
        <v>7</v>
      </c>
      <c r="B238" s="52"/>
      <c r="C238" s="52"/>
      <c r="D238" s="52"/>
      <c r="E238" s="52"/>
    </row>
    <row r="239" spans="1:9" ht="12.75" x14ac:dyDescent="0.2">
      <c r="A239" s="52"/>
      <c r="B239" s="52"/>
      <c r="C239" s="52"/>
      <c r="D239" s="52"/>
      <c r="E239" s="52"/>
    </row>
    <row r="240" spans="1:9" ht="12.75" x14ac:dyDescent="0.2">
      <c r="A240" s="75" t="s">
        <v>8</v>
      </c>
      <c r="B240" s="88"/>
      <c r="C240" s="89">
        <f>'RESUMO - DESPESA'!D4</f>
        <v>42736</v>
      </c>
      <c r="D240" s="88"/>
      <c r="E240" s="147"/>
    </row>
    <row r="241" spans="1:6" ht="12.75" x14ac:dyDescent="0.2">
      <c r="A241" s="52"/>
      <c r="B241" s="52"/>
      <c r="C241" s="52"/>
      <c r="D241" s="52"/>
      <c r="E241" s="52"/>
    </row>
    <row r="242" spans="1:6" x14ac:dyDescent="0.2">
      <c r="A242" s="148" t="s">
        <v>9</v>
      </c>
      <c r="B242" s="149"/>
      <c r="C242" s="7" t="s">
        <v>20</v>
      </c>
      <c r="D242" s="332" t="s">
        <v>6</v>
      </c>
      <c r="E242" s="333"/>
      <c r="F242" s="29"/>
    </row>
    <row r="243" spans="1:6" ht="12.75" x14ac:dyDescent="0.2">
      <c r="A243" s="77"/>
      <c r="B243" s="88"/>
      <c r="C243" s="88"/>
      <c r="D243" s="302"/>
      <c r="E243" s="303"/>
    </row>
    <row r="244" spans="1:6" ht="12.75" x14ac:dyDescent="0.2">
      <c r="A244" s="78" t="str">
        <f>'RESUMO - DESPESA'!A8:B8</f>
        <v>Ademar Winter</v>
      </c>
      <c r="B244" s="150"/>
      <c r="C244" s="156">
        <f>B18</f>
        <v>0</v>
      </c>
      <c r="D244" s="334">
        <f>D18</f>
        <v>0</v>
      </c>
      <c r="E244" s="335"/>
    </row>
    <row r="245" spans="1:6" ht="12.75" x14ac:dyDescent="0.2">
      <c r="A245" s="79" t="str">
        <f>'RESUMO - DESPESA'!A9:B9</f>
        <v xml:space="preserve">Anderson Kassner </v>
      </c>
      <c r="B245" s="151"/>
      <c r="C245" s="157">
        <f>G18</f>
        <v>0</v>
      </c>
      <c r="D245" s="330">
        <f>I18</f>
        <v>0</v>
      </c>
      <c r="E245" s="331"/>
    </row>
    <row r="246" spans="1:6" ht="12.75" x14ac:dyDescent="0.2">
      <c r="A246" s="78" t="str">
        <f>'RESUMO - DESPESA'!A10:B10</f>
        <v>Arlindo Rincos</v>
      </c>
      <c r="B246" s="150"/>
      <c r="C246" s="156">
        <f>B37</f>
        <v>0</v>
      </c>
      <c r="D246" s="336">
        <f>D37</f>
        <v>0</v>
      </c>
      <c r="E246" s="337"/>
    </row>
    <row r="247" spans="1:6" ht="12.75" x14ac:dyDescent="0.2">
      <c r="A247" s="79" t="str">
        <f>'RESUMO - DESPESA'!A11:B11</f>
        <v>Celestino Klinkoski</v>
      </c>
      <c r="B247" s="151"/>
      <c r="C247" s="157">
        <f>G37</f>
        <v>0</v>
      </c>
      <c r="D247" s="330">
        <f>I37</f>
        <v>0</v>
      </c>
      <c r="E247" s="331"/>
    </row>
    <row r="248" spans="1:6" ht="12.75" x14ac:dyDescent="0.2">
      <c r="A248" s="78" t="str">
        <f>'RESUMO - DESPESA'!A12:B12</f>
        <v>Eugênio josé Juraszek</v>
      </c>
      <c r="B248" s="150"/>
      <c r="C248" s="156">
        <f>B57</f>
        <v>0</v>
      </c>
      <c r="D248" s="336">
        <f>D57</f>
        <v>0</v>
      </c>
      <c r="E248" s="337"/>
    </row>
    <row r="249" spans="1:6" ht="12.75" x14ac:dyDescent="0.2">
      <c r="A249" s="79" t="str">
        <f>'RESUMO - DESPESA'!A13:B13</f>
        <v>Isair Moser</v>
      </c>
      <c r="B249" s="151"/>
      <c r="C249" s="157">
        <f>G57</f>
        <v>0</v>
      </c>
      <c r="D249" s="330">
        <f>I57</f>
        <v>0</v>
      </c>
      <c r="E249" s="331"/>
    </row>
    <row r="250" spans="1:6" ht="12.75" x14ac:dyDescent="0.2">
      <c r="A250" s="78" t="str">
        <f>'RESUMO - DESPESA'!A14:B14</f>
        <v>Jackson Ávila</v>
      </c>
      <c r="B250" s="150"/>
      <c r="C250" s="156">
        <f>B78</f>
        <v>0</v>
      </c>
      <c r="D250" s="336">
        <f>D78</f>
        <v>0</v>
      </c>
      <c r="E250" s="337"/>
    </row>
    <row r="251" spans="1:6" ht="12.75" x14ac:dyDescent="0.2">
      <c r="A251" s="79" t="str">
        <f>'RESUMO - DESPESA'!A15:B15</f>
        <v>Jaime Negherbon</v>
      </c>
      <c r="B251" s="151"/>
      <c r="C251" s="157">
        <f>G78</f>
        <v>0</v>
      </c>
      <c r="D251" s="330">
        <f>I78</f>
        <v>0</v>
      </c>
      <c r="E251" s="331"/>
    </row>
    <row r="252" spans="1:6" ht="12.75" x14ac:dyDescent="0.2">
      <c r="A252" s="78" t="str">
        <f>'RESUMO - DESPESA'!A16:B16</f>
        <v>Marcelindo Gruner</v>
      </c>
      <c r="B252" s="150"/>
      <c r="C252" s="156">
        <f>B96</f>
        <v>0</v>
      </c>
      <c r="D252" s="336">
        <f>D96</f>
        <v>0</v>
      </c>
      <c r="E252" s="337"/>
    </row>
    <row r="253" spans="1:6" ht="12.75" x14ac:dyDescent="0.2">
      <c r="A253" s="79" t="str">
        <f>'RESUMO - DESPESA'!A17:B17</f>
        <v>Pedro Garcia</v>
      </c>
      <c r="B253" s="151"/>
      <c r="C253" s="157">
        <f>G96</f>
        <v>0</v>
      </c>
      <c r="D253" s="330">
        <f>I96</f>
        <v>0</v>
      </c>
      <c r="E253" s="331"/>
    </row>
    <row r="254" spans="1:6" ht="12.75" x14ac:dyDescent="0.2">
      <c r="A254" s="78" t="str">
        <f>'RESUMO - DESPESA'!A18:B18</f>
        <v>Ronaldo de Souza</v>
      </c>
      <c r="B254" s="150"/>
      <c r="C254" s="156">
        <f>B116</f>
        <v>0</v>
      </c>
      <c r="D254" s="336">
        <f>D116</f>
        <v>0</v>
      </c>
      <c r="E254" s="337"/>
    </row>
    <row r="255" spans="1:6" ht="12.75" x14ac:dyDescent="0.2">
      <c r="A255" s="79" t="e">
        <f>'RESUMO - DESPESA'!#REF!</f>
        <v>#REF!</v>
      </c>
      <c r="B255" s="151"/>
      <c r="C255" s="157">
        <f>G116</f>
        <v>15</v>
      </c>
      <c r="D255" s="330">
        <f>I116</f>
        <v>6.9</v>
      </c>
      <c r="E255" s="331"/>
    </row>
    <row r="256" spans="1:6" ht="12.75" x14ac:dyDescent="0.2">
      <c r="A256" s="78" t="e">
        <f>'RESUMO - DESPESA'!#REF!</f>
        <v>#REF!</v>
      </c>
      <c r="B256" s="150"/>
      <c r="C256" s="156">
        <f>B135</f>
        <v>8</v>
      </c>
      <c r="D256" s="336">
        <f>D135</f>
        <v>3.68</v>
      </c>
      <c r="E256" s="337"/>
    </row>
    <row r="257" spans="1:7" ht="12.75" x14ac:dyDescent="0.2">
      <c r="A257" s="79" t="e">
        <f>'RESUMO - DESPESA'!#REF!</f>
        <v>#REF!</v>
      </c>
      <c r="B257" s="151"/>
      <c r="C257" s="157">
        <f>G135</f>
        <v>0</v>
      </c>
      <c r="D257" s="330">
        <f>I135</f>
        <v>0</v>
      </c>
      <c r="E257" s="331"/>
    </row>
    <row r="258" spans="1:7" ht="12.75" x14ac:dyDescent="0.2">
      <c r="A258" s="78" t="e">
        <f>'RESUMO - DESPESA'!#REF!</f>
        <v>#REF!</v>
      </c>
      <c r="B258" s="150"/>
      <c r="C258" s="156">
        <f>B154</f>
        <v>0</v>
      </c>
      <c r="D258" s="336">
        <f>D154</f>
        <v>0</v>
      </c>
      <c r="E258" s="337"/>
    </row>
    <row r="259" spans="1:7" ht="12.75" x14ac:dyDescent="0.2">
      <c r="A259" s="79" t="e">
        <f>'RESUMO - DESPESA'!#REF!</f>
        <v>#REF!</v>
      </c>
      <c r="B259" s="151"/>
      <c r="C259" s="157">
        <f>G154</f>
        <v>0</v>
      </c>
      <c r="D259" s="330">
        <f>I154</f>
        <v>0</v>
      </c>
      <c r="E259" s="331"/>
      <c r="G259" s="155"/>
    </row>
    <row r="260" spans="1:7" ht="12.75" x14ac:dyDescent="0.2">
      <c r="A260" s="78" t="e">
        <f>'RESUMO - DESPESA'!#REF!</f>
        <v>#REF!</v>
      </c>
      <c r="B260" s="150"/>
      <c r="C260" s="156">
        <f>B174</f>
        <v>0</v>
      </c>
      <c r="D260" s="336">
        <f>D174</f>
        <v>0</v>
      </c>
      <c r="E260" s="337"/>
    </row>
    <row r="261" spans="1:7" ht="12.75" x14ac:dyDescent="0.2">
      <c r="A261" s="79" t="str">
        <f>'RESUMO - DESPESA'!A19:B19</f>
        <v>Presidência</v>
      </c>
      <c r="B261" s="151"/>
      <c r="C261" s="157">
        <f>G174</f>
        <v>0</v>
      </c>
      <c r="D261" s="330">
        <f>I174</f>
        <v>0</v>
      </c>
      <c r="E261" s="331"/>
    </row>
    <row r="262" spans="1:7" ht="12.75" x14ac:dyDescent="0.2">
      <c r="A262" s="78" t="e">
        <f>'RESUMO - DESPESA'!#REF!</f>
        <v>#REF!</v>
      </c>
      <c r="B262" s="150"/>
      <c r="C262" s="156">
        <f>B194</f>
        <v>0</v>
      </c>
      <c r="D262" s="336">
        <f>D194</f>
        <v>0</v>
      </c>
      <c r="E262" s="337"/>
    </row>
    <row r="263" spans="1:7" ht="12.75" x14ac:dyDescent="0.2">
      <c r="A263" s="152" t="e">
        <f>'RESUMO - DESPESA'!#REF!</f>
        <v>#REF!</v>
      </c>
      <c r="B263" s="151"/>
      <c r="C263" s="157">
        <f>G194</f>
        <v>4</v>
      </c>
      <c r="D263" s="330">
        <f>I194</f>
        <v>1.84</v>
      </c>
      <c r="E263" s="331"/>
    </row>
    <row r="264" spans="1:7" ht="12.75" x14ac:dyDescent="0.2">
      <c r="A264" s="153" t="e">
        <f>'RESUMO - DESPESA'!#REF!</f>
        <v>#REF!</v>
      </c>
      <c r="B264" s="150"/>
      <c r="C264" s="156">
        <f>B213</f>
        <v>0</v>
      </c>
      <c r="D264" s="336">
        <f>D213</f>
        <v>0</v>
      </c>
      <c r="E264" s="337"/>
    </row>
    <row r="265" spans="1:7" ht="12.75" x14ac:dyDescent="0.2">
      <c r="A265" s="152" t="e">
        <f>'RESUMO - DESPESA'!#REF!</f>
        <v>#REF!</v>
      </c>
      <c r="B265" s="151"/>
      <c r="C265" s="157">
        <f>G213</f>
        <v>0</v>
      </c>
      <c r="D265" s="330">
        <f>I213</f>
        <v>0</v>
      </c>
      <c r="E265" s="331"/>
    </row>
    <row r="266" spans="1:7" ht="12.75" x14ac:dyDescent="0.2">
      <c r="A266" s="153"/>
      <c r="B266" s="150"/>
      <c r="C266" s="156">
        <f>B231</f>
        <v>0</v>
      </c>
      <c r="D266" s="336">
        <f>D231</f>
        <v>0</v>
      </c>
      <c r="E266" s="337"/>
    </row>
    <row r="267" spans="1:7" ht="12.75" x14ac:dyDescent="0.2">
      <c r="A267" s="152"/>
      <c r="B267" s="151"/>
      <c r="C267" s="157">
        <f>G231</f>
        <v>0</v>
      </c>
      <c r="D267" s="340">
        <f>I231</f>
        <v>0</v>
      </c>
      <c r="E267" s="341"/>
    </row>
    <row r="268" spans="1:7" ht="12.75" x14ac:dyDescent="0.2">
      <c r="A268" s="82"/>
      <c r="B268" s="88"/>
      <c r="C268" s="158"/>
      <c r="D268" s="342"/>
      <c r="E268" s="343"/>
    </row>
    <row r="269" spans="1:7" ht="12.75" x14ac:dyDescent="0.2">
      <c r="A269" s="83" t="s">
        <v>5</v>
      </c>
      <c r="B269" s="154"/>
      <c r="C269" s="159">
        <f>SUM(C244:C268)</f>
        <v>27</v>
      </c>
      <c r="D269" s="338">
        <f>SUM(D244:D268)</f>
        <v>12.42</v>
      </c>
      <c r="E269" s="339"/>
    </row>
  </sheetData>
  <sheetProtection sheet="1" objects="1" scenarios="1" selectLockedCells="1"/>
  <mergeCells count="28">
    <mergeCell ref="D256:E256"/>
    <mergeCell ref="D257:E257"/>
    <mergeCell ref="D268:E268"/>
    <mergeCell ref="D258:E258"/>
    <mergeCell ref="D259:E259"/>
    <mergeCell ref="D269:E26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55:E255"/>
    <mergeCell ref="D242:E242"/>
    <mergeCell ref="D243:E243"/>
    <mergeCell ref="D244:E244"/>
    <mergeCell ref="D245:E245"/>
    <mergeCell ref="D253:E253"/>
    <mergeCell ref="D246:E246"/>
    <mergeCell ref="D247:E247"/>
    <mergeCell ref="D248:E248"/>
    <mergeCell ref="D249:E249"/>
    <mergeCell ref="D251:E251"/>
    <mergeCell ref="D250:E250"/>
    <mergeCell ref="D252:E252"/>
    <mergeCell ref="D254:E254"/>
  </mergeCells>
  <phoneticPr fontId="0" type="noConversion"/>
  <pageMargins left="1.3474015750000001" right="0.78740157499999996" top="0.984251969" bottom="0.984251969" header="0.49212598499999999" footer="0.49212598499999999"/>
  <pageSetup paperSize="9" scale="95" orientation="landscape" horizontalDpi="4294967293" r:id="rId1"/>
  <headerFooter alignWithMargins="0">
    <oddHeader>&amp;LRepública Federativa do Brasil
Estado de Santa Catarina
Câmara Municipal de Jaraguá do Sul&amp;RRelatório de Quilometros
Rodados por Vereador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view="pageLayout" zoomScale="82" zoomScaleNormal="80" zoomScalePageLayoutView="82" workbookViewId="0">
      <selection activeCell="C1" sqref="C1"/>
    </sheetView>
  </sheetViews>
  <sheetFormatPr defaultRowHeight="12.75" x14ac:dyDescent="0.2"/>
  <cols>
    <col min="1" max="1" width="47.5703125" style="52" customWidth="1"/>
    <col min="2" max="2" width="18.42578125" style="52" customWidth="1"/>
    <col min="3" max="3" width="18.5703125" style="52" customWidth="1"/>
    <col min="4" max="4" width="46.85546875" style="52" customWidth="1"/>
    <col min="5" max="5" width="19.28515625" style="52" customWidth="1"/>
    <col min="6" max="6" width="18.28515625" style="52" customWidth="1"/>
    <col min="7" max="7" width="46.7109375" style="52" customWidth="1"/>
    <col min="8" max="8" width="19.140625" style="52" customWidth="1"/>
    <col min="9" max="9" width="18.5703125" style="52" customWidth="1"/>
    <col min="10" max="10" width="46.5703125" style="52" customWidth="1"/>
    <col min="11" max="12" width="18.85546875" style="52" customWidth="1"/>
    <col min="13" max="13" width="46.140625" style="52" customWidth="1"/>
    <col min="14" max="15" width="18.85546875" style="52" customWidth="1"/>
    <col min="16" max="16" width="48.140625" style="52" customWidth="1"/>
    <col min="17" max="18" width="18.7109375" style="52" customWidth="1"/>
    <col min="19" max="19" width="47.7109375" style="52" customWidth="1"/>
    <col min="20" max="21" width="18.7109375" style="52" customWidth="1"/>
    <col min="22" max="22" width="47.7109375" style="52" customWidth="1"/>
    <col min="23" max="24" width="18.7109375" style="52" customWidth="1"/>
    <col min="25" max="16384" width="9.140625" style="52"/>
  </cols>
  <sheetData>
    <row r="1" spans="1:24" ht="40.5" customHeight="1" x14ac:dyDescent="0.2"/>
    <row r="2" spans="1:24" ht="23.25" customHeight="1" x14ac:dyDescent="0.25">
      <c r="A2" s="163" t="s">
        <v>34</v>
      </c>
      <c r="D2" s="163" t="s">
        <v>34</v>
      </c>
      <c r="G2" s="163" t="s">
        <v>34</v>
      </c>
      <c r="J2" s="163" t="s">
        <v>34</v>
      </c>
      <c r="M2" s="163" t="s">
        <v>34</v>
      </c>
      <c r="P2" s="163" t="s">
        <v>34</v>
      </c>
      <c r="S2" s="163" t="s">
        <v>34</v>
      </c>
      <c r="V2" s="163" t="s">
        <v>34</v>
      </c>
    </row>
    <row r="3" spans="1:24" ht="23.25" customHeight="1" x14ac:dyDescent="0.2"/>
    <row r="4" spans="1:24" x14ac:dyDescent="0.2">
      <c r="A4" s="196" t="s">
        <v>22</v>
      </c>
      <c r="B4" s="254" t="str">
        <f>Q4</f>
        <v>1janeiro,2017</v>
      </c>
      <c r="C4" s="253" t="str">
        <f>R4</f>
        <v>31 janeiro,2017</v>
      </c>
      <c r="D4" s="164" t="s">
        <v>22</v>
      </c>
      <c r="E4" s="165" t="str">
        <f>B4</f>
        <v>1janeiro,2017</v>
      </c>
      <c r="F4" s="253" t="str">
        <f>C4</f>
        <v>31 janeiro,2017</v>
      </c>
      <c r="G4" s="164" t="s">
        <v>22</v>
      </c>
      <c r="H4" s="165" t="str">
        <f>B4</f>
        <v>1janeiro,2017</v>
      </c>
      <c r="I4" s="166" t="str">
        <f>C4</f>
        <v>31 janeiro,2017</v>
      </c>
      <c r="J4" s="164" t="s">
        <v>22</v>
      </c>
      <c r="K4" s="165" t="str">
        <f>B4</f>
        <v>1janeiro,2017</v>
      </c>
      <c r="L4" s="166" t="str">
        <f>C4</f>
        <v>31 janeiro,2017</v>
      </c>
      <c r="M4" s="164" t="s">
        <v>22</v>
      </c>
      <c r="N4" s="254" t="str">
        <f>Q4</f>
        <v>1janeiro,2017</v>
      </c>
      <c r="O4" s="253" t="str">
        <f>R4</f>
        <v>31 janeiro,2017</v>
      </c>
      <c r="P4" s="164" t="s">
        <v>22</v>
      </c>
      <c r="Q4" s="254" t="s">
        <v>69</v>
      </c>
      <c r="R4" s="253" t="s">
        <v>70</v>
      </c>
      <c r="S4" s="164" t="s">
        <v>22</v>
      </c>
      <c r="T4" s="254" t="str">
        <f>Q4</f>
        <v>1janeiro,2017</v>
      </c>
      <c r="U4" s="253" t="str">
        <f>R4</f>
        <v>31 janeiro,2017</v>
      </c>
      <c r="V4" s="164" t="s">
        <v>22</v>
      </c>
      <c r="W4" s="165" t="str">
        <f>T4</f>
        <v>1janeiro,2017</v>
      </c>
      <c r="X4" s="166" t="str">
        <f>U4</f>
        <v>31 janeiro,2017</v>
      </c>
    </row>
    <row r="5" spans="1:24" x14ac:dyDescent="0.2">
      <c r="W5" s="165"/>
      <c r="X5" s="166"/>
    </row>
    <row r="6" spans="1:24" ht="15" x14ac:dyDescent="0.2">
      <c r="A6" s="167" t="str">
        <f>AUTOMÓVEL!A244</f>
        <v>Ademar Winter</v>
      </c>
      <c r="D6" s="167" t="str">
        <f>AUTOMÓVEL!A247</f>
        <v>Celestino Klinkoski</v>
      </c>
      <c r="G6" s="167" t="str">
        <f>AUTOMÓVEL!A250</f>
        <v>Jackson Ávila</v>
      </c>
      <c r="J6" s="167" t="str">
        <f>AUTOMÓVEL!A253</f>
        <v>Pedro Garcia</v>
      </c>
      <c r="M6" s="167" t="e">
        <f>MATERIAIS!A112</f>
        <v>#REF!</v>
      </c>
      <c r="P6" s="167" t="e">
        <f>MATERIAIS!D129</f>
        <v>#REF!</v>
      </c>
      <c r="S6" s="167" t="e">
        <f>AUTOMÓVEL!A262</f>
        <v>#REF!</v>
      </c>
      <c r="V6" s="167" t="e">
        <f>MATERIAIS!A247</f>
        <v>#REF!</v>
      </c>
    </row>
    <row r="8" spans="1:24" s="169" customFormat="1" ht="24.95" customHeight="1" x14ac:dyDescent="0.2">
      <c r="A8" s="168" t="s">
        <v>35</v>
      </c>
      <c r="B8" s="345" t="s">
        <v>32</v>
      </c>
      <c r="C8" s="346"/>
      <c r="D8" s="168" t="s">
        <v>35</v>
      </c>
      <c r="E8" s="351" t="s">
        <v>32</v>
      </c>
      <c r="F8" s="346"/>
      <c r="G8" s="168" t="s">
        <v>35</v>
      </c>
      <c r="H8" s="351" t="s">
        <v>32</v>
      </c>
      <c r="I8" s="346"/>
      <c r="J8" s="168" t="s">
        <v>35</v>
      </c>
      <c r="K8" s="351" t="s">
        <v>32</v>
      </c>
      <c r="L8" s="346"/>
      <c r="M8" s="168" t="s">
        <v>35</v>
      </c>
      <c r="N8" s="351" t="s">
        <v>32</v>
      </c>
      <c r="O8" s="346"/>
      <c r="P8" s="168" t="s">
        <v>35</v>
      </c>
      <c r="Q8" s="351" t="s">
        <v>32</v>
      </c>
      <c r="R8" s="346"/>
      <c r="S8" s="168" t="s">
        <v>35</v>
      </c>
      <c r="T8" s="351" t="s">
        <v>32</v>
      </c>
      <c r="U8" s="346"/>
      <c r="V8" s="168" t="s">
        <v>35</v>
      </c>
      <c r="W8" s="351" t="s">
        <v>32</v>
      </c>
      <c r="X8" s="346"/>
    </row>
    <row r="9" spans="1:24" s="169" customFormat="1" ht="24.95" customHeight="1" x14ac:dyDescent="0.2">
      <c r="A9" s="170"/>
      <c r="B9" s="345"/>
      <c r="C9" s="346"/>
      <c r="D9" s="170"/>
      <c r="E9" s="345"/>
      <c r="F9" s="346"/>
      <c r="G9" s="170"/>
      <c r="H9" s="345"/>
      <c r="I9" s="346"/>
      <c r="J9" s="170"/>
      <c r="K9" s="345"/>
      <c r="L9" s="346"/>
      <c r="M9" s="170"/>
      <c r="N9" s="345"/>
      <c r="O9" s="346"/>
      <c r="P9" s="170"/>
      <c r="Q9" s="345"/>
      <c r="R9" s="346"/>
      <c r="S9" s="170"/>
      <c r="T9" s="345"/>
      <c r="U9" s="346"/>
      <c r="V9" s="170"/>
      <c r="W9" s="345"/>
      <c r="X9" s="346"/>
    </row>
    <row r="10" spans="1:24" s="169" customFormat="1" ht="24.95" customHeight="1" x14ac:dyDescent="0.2">
      <c r="A10" s="170"/>
      <c r="B10" s="347"/>
      <c r="C10" s="348"/>
      <c r="D10" s="170"/>
      <c r="E10" s="347"/>
      <c r="F10" s="348"/>
      <c r="G10" s="170"/>
      <c r="H10" s="347"/>
      <c r="I10" s="348"/>
      <c r="J10" s="170"/>
      <c r="K10" s="347"/>
      <c r="L10" s="348"/>
      <c r="M10" s="170"/>
      <c r="N10" s="347"/>
      <c r="O10" s="348"/>
      <c r="P10" s="170"/>
      <c r="Q10" s="347"/>
      <c r="R10" s="348"/>
      <c r="S10" s="170"/>
      <c r="T10" s="347"/>
      <c r="U10" s="348"/>
      <c r="V10" s="170"/>
      <c r="W10" s="347"/>
      <c r="X10" s="348"/>
    </row>
    <row r="11" spans="1:24" s="188" customFormat="1" ht="24.95" customHeight="1" x14ac:dyDescent="0.2">
      <c r="A11" s="187" t="s">
        <v>23</v>
      </c>
      <c r="B11" s="349">
        <f>'RESUMO - DESPESA'!C8</f>
        <v>16.25</v>
      </c>
      <c r="C11" s="350"/>
      <c r="D11" s="187" t="s">
        <v>23</v>
      </c>
      <c r="E11" s="349">
        <f>'RESUMO - DESPESA'!C11</f>
        <v>83.15</v>
      </c>
      <c r="F11" s="350"/>
      <c r="G11" s="187" t="s">
        <v>23</v>
      </c>
      <c r="H11" s="349">
        <f>'RESUMO - DESPESA'!C14</f>
        <v>102.66</v>
      </c>
      <c r="I11" s="350"/>
      <c r="J11" s="187" t="s">
        <v>23</v>
      </c>
      <c r="K11" s="349">
        <f>'RESUMO - DESPESA'!C17</f>
        <v>0</v>
      </c>
      <c r="L11" s="350"/>
      <c r="M11" s="187" t="s">
        <v>23</v>
      </c>
      <c r="N11" s="349" t="e">
        <f>'RESUMO - DESPESA'!#REF!</f>
        <v>#REF!</v>
      </c>
      <c r="O11" s="350"/>
      <c r="P11" s="187" t="s">
        <v>23</v>
      </c>
      <c r="Q11" s="349" t="e">
        <f>'RESUMO - DESPESA'!#REF!</f>
        <v>#REF!</v>
      </c>
      <c r="R11" s="350"/>
      <c r="S11" s="187" t="s">
        <v>23</v>
      </c>
      <c r="T11" s="349" t="e">
        <f>'RESUMO - DESPESA'!#REF!</f>
        <v>#REF!</v>
      </c>
      <c r="U11" s="350"/>
      <c r="V11" s="187" t="s">
        <v>23</v>
      </c>
      <c r="W11" s="349" t="e">
        <f>'RESUMO - DESPESA'!#REF!</f>
        <v>#REF!</v>
      </c>
      <c r="X11" s="350"/>
    </row>
    <row r="12" spans="1:24" s="188" customFormat="1" ht="24.95" customHeight="1" x14ac:dyDescent="0.2">
      <c r="A12" s="187" t="s">
        <v>36</v>
      </c>
      <c r="B12" s="349">
        <f>'RESUMO - DESPESA'!E8</f>
        <v>1.71</v>
      </c>
      <c r="C12" s="350"/>
      <c r="D12" s="187" t="s">
        <v>36</v>
      </c>
      <c r="E12" s="349">
        <f>'RESUMO - DESPESA'!E11</f>
        <v>0.63</v>
      </c>
      <c r="F12" s="350"/>
      <c r="G12" s="187" t="s">
        <v>36</v>
      </c>
      <c r="H12" s="349">
        <f>'RESUMO - DESPESA'!E14</f>
        <v>0</v>
      </c>
      <c r="I12" s="350"/>
      <c r="J12" s="187" t="s">
        <v>36</v>
      </c>
      <c r="K12" s="349">
        <f>'RESUMO - DESPESA'!E17</f>
        <v>0</v>
      </c>
      <c r="L12" s="350"/>
      <c r="M12" s="187" t="s">
        <v>36</v>
      </c>
      <c r="N12" s="349" t="e">
        <f>'RESUMO - DESPESA'!#REF!</f>
        <v>#REF!</v>
      </c>
      <c r="O12" s="350"/>
      <c r="P12" s="187" t="s">
        <v>36</v>
      </c>
      <c r="Q12" s="349" t="e">
        <f>'RESUMO - DESPESA'!#REF!</f>
        <v>#REF!</v>
      </c>
      <c r="R12" s="350"/>
      <c r="S12" s="187" t="s">
        <v>36</v>
      </c>
      <c r="T12" s="349" t="e">
        <f>'RESUMO - DESPESA'!#REF!</f>
        <v>#REF!</v>
      </c>
      <c r="U12" s="350"/>
      <c r="V12" s="187" t="s">
        <v>36</v>
      </c>
      <c r="W12" s="349" t="e">
        <f>'RESUMO - DESPESA'!#REF!</f>
        <v>#REF!</v>
      </c>
      <c r="X12" s="350"/>
    </row>
    <row r="13" spans="1:24" s="188" customFormat="1" ht="24.95" customHeight="1" x14ac:dyDescent="0.2">
      <c r="A13" s="187" t="s">
        <v>37</v>
      </c>
      <c r="B13" s="349">
        <f>'RESUMO - DESPESA'!D8</f>
        <v>211.89</v>
      </c>
      <c r="C13" s="350"/>
      <c r="D13" s="187" t="s">
        <v>37</v>
      </c>
      <c r="E13" s="349">
        <f>'RESUMO - DESPESA'!D11</f>
        <v>0</v>
      </c>
      <c r="F13" s="350"/>
      <c r="G13" s="187" t="s">
        <v>37</v>
      </c>
      <c r="H13" s="349">
        <f>'RESUMO - DESPESA'!D14</f>
        <v>0</v>
      </c>
      <c r="I13" s="350"/>
      <c r="J13" s="187" t="s">
        <v>37</v>
      </c>
      <c r="K13" s="349">
        <f>'RESUMO - DESPESA'!D17</f>
        <v>0</v>
      </c>
      <c r="L13" s="350"/>
      <c r="M13" s="187" t="s">
        <v>37</v>
      </c>
      <c r="N13" s="349" t="e">
        <f>'RESUMO - DESPESA'!#REF!</f>
        <v>#REF!</v>
      </c>
      <c r="O13" s="350"/>
      <c r="P13" s="187" t="s">
        <v>37</v>
      </c>
      <c r="Q13" s="349" t="e">
        <f>'RESUMO - DESPESA'!#REF!</f>
        <v>#REF!</v>
      </c>
      <c r="R13" s="350"/>
      <c r="S13" s="187" t="s">
        <v>37</v>
      </c>
      <c r="T13" s="349" t="e">
        <f>'RESUMO - DESPESA'!#REF!</f>
        <v>#REF!</v>
      </c>
      <c r="U13" s="350"/>
      <c r="V13" s="187" t="s">
        <v>37</v>
      </c>
      <c r="W13" s="349" t="e">
        <f>'RESUMO - DESPESA'!#REF!</f>
        <v>#REF!</v>
      </c>
      <c r="X13" s="350"/>
    </row>
    <row r="14" spans="1:24" s="188" customFormat="1" ht="24.95" customHeight="1" x14ac:dyDescent="0.2">
      <c r="A14" s="187" t="s">
        <v>24</v>
      </c>
      <c r="B14" s="349">
        <f>'RESUMO - DESPESA'!F8</f>
        <v>31.672000000000001</v>
      </c>
      <c r="C14" s="350"/>
      <c r="D14" s="187" t="s">
        <v>24</v>
      </c>
      <c r="E14" s="349">
        <f>'RESUMO - DESPESA'!F11</f>
        <v>37.584000000000003</v>
      </c>
      <c r="F14" s="350"/>
      <c r="G14" s="187" t="s">
        <v>24</v>
      </c>
      <c r="H14" s="349">
        <f>'RESUMO - DESPESA'!F14</f>
        <v>31.832000000000001</v>
      </c>
      <c r="I14" s="350"/>
      <c r="J14" s="187" t="s">
        <v>24</v>
      </c>
      <c r="K14" s="349">
        <f>'RESUMO - DESPESA'!F17</f>
        <v>57.89</v>
      </c>
      <c r="L14" s="350"/>
      <c r="M14" s="187" t="s">
        <v>24</v>
      </c>
      <c r="N14" s="349" t="e">
        <f>'RESUMO - DESPESA'!#REF!</f>
        <v>#REF!</v>
      </c>
      <c r="O14" s="350"/>
      <c r="P14" s="187" t="s">
        <v>24</v>
      </c>
      <c r="Q14" s="349" t="e">
        <f>'RESUMO - DESPESA'!#REF!</f>
        <v>#REF!</v>
      </c>
      <c r="R14" s="350"/>
      <c r="S14" s="187" t="s">
        <v>24</v>
      </c>
      <c r="T14" s="349" t="e">
        <f>'RESUMO - DESPESA'!#REF!</f>
        <v>#REF!</v>
      </c>
      <c r="U14" s="350"/>
      <c r="V14" s="187" t="s">
        <v>24</v>
      </c>
      <c r="W14" s="349" t="e">
        <f>'RESUMO - DESPESA'!#REF!</f>
        <v>#REF!</v>
      </c>
      <c r="X14" s="350"/>
    </row>
    <row r="15" spans="1:24" s="188" customFormat="1" ht="24.95" customHeight="1" x14ac:dyDescent="0.2">
      <c r="A15" s="187" t="s">
        <v>25</v>
      </c>
      <c r="B15" s="349">
        <f>'RESUMO - DESPESA'!G8</f>
        <v>0</v>
      </c>
      <c r="C15" s="350"/>
      <c r="D15" s="187" t="s">
        <v>25</v>
      </c>
      <c r="E15" s="349">
        <f>CORRESPONDÊNCIA!D177</f>
        <v>0</v>
      </c>
      <c r="F15" s="350"/>
      <c r="G15" s="187" t="s">
        <v>25</v>
      </c>
      <c r="H15" s="349">
        <f>CORRESPONDÊNCIA!D180</f>
        <v>0</v>
      </c>
      <c r="I15" s="350"/>
      <c r="J15" s="187" t="s">
        <v>25</v>
      </c>
      <c r="K15" s="349">
        <f>CORRESPONDÊNCIA!D183</f>
        <v>0</v>
      </c>
      <c r="L15" s="350"/>
      <c r="M15" s="187" t="s">
        <v>25</v>
      </c>
      <c r="N15" s="349">
        <f>CORRESPONDÊNCIA!D186</f>
        <v>0</v>
      </c>
      <c r="O15" s="350"/>
      <c r="P15" s="187" t="s">
        <v>25</v>
      </c>
      <c r="Q15" s="349">
        <f>CORRESPONDÊNCIA!D189</f>
        <v>0</v>
      </c>
      <c r="R15" s="350"/>
      <c r="S15" s="187" t="s">
        <v>25</v>
      </c>
      <c r="T15" s="349">
        <f>CORRESPONDÊNCIA!D192</f>
        <v>0</v>
      </c>
      <c r="U15" s="350"/>
      <c r="V15" s="187" t="s">
        <v>25</v>
      </c>
      <c r="W15" s="349" t="e">
        <f>'RESUMO - DESPESA'!#REF!</f>
        <v>#REF!</v>
      </c>
      <c r="X15" s="350"/>
    </row>
    <row r="16" spans="1:24" s="188" customFormat="1" ht="24.95" customHeight="1" x14ac:dyDescent="0.2">
      <c r="A16" s="187" t="s">
        <v>26</v>
      </c>
      <c r="B16" s="349">
        <f>'RESUMO - DESPESA'!J8</f>
        <v>0</v>
      </c>
      <c r="C16" s="350"/>
      <c r="D16" s="187" t="s">
        <v>26</v>
      </c>
      <c r="E16" s="349">
        <f>'RESUMO - DESPESA'!J11</f>
        <v>0</v>
      </c>
      <c r="F16" s="350"/>
      <c r="G16" s="187" t="s">
        <v>26</v>
      </c>
      <c r="H16" s="349">
        <f>'RESUMO - DESPESA'!J14</f>
        <v>0</v>
      </c>
      <c r="I16" s="350"/>
      <c r="J16" s="187" t="s">
        <v>26</v>
      </c>
      <c r="K16" s="349">
        <f>'RESUMO - DESPESA'!J17</f>
        <v>0</v>
      </c>
      <c r="L16" s="350"/>
      <c r="M16" s="187" t="s">
        <v>26</v>
      </c>
      <c r="N16" s="349" t="e">
        <f>'RESUMO - DESPESA'!#REF!</f>
        <v>#REF!</v>
      </c>
      <c r="O16" s="350"/>
      <c r="P16" s="187" t="s">
        <v>26</v>
      </c>
      <c r="Q16" s="349" t="e">
        <f>'RESUMO - DESPESA'!#REF!</f>
        <v>#REF!</v>
      </c>
      <c r="R16" s="350"/>
      <c r="S16" s="187" t="s">
        <v>26</v>
      </c>
      <c r="T16" s="349" t="e">
        <f>'RESUMO - DESPESA'!#REF!</f>
        <v>#REF!</v>
      </c>
      <c r="U16" s="350"/>
      <c r="V16" s="187" t="s">
        <v>26</v>
      </c>
      <c r="W16" s="349" t="e">
        <f>'RESUMO - DESPESA'!#REF!</f>
        <v>#REF!</v>
      </c>
      <c r="X16" s="350"/>
    </row>
    <row r="17" spans="1:24" s="188" customFormat="1" ht="24.95" customHeight="1" x14ac:dyDescent="0.2">
      <c r="A17" s="187" t="s">
        <v>29</v>
      </c>
      <c r="B17" s="349">
        <f>'RESUMO - DESPESA'!I8</f>
        <v>0</v>
      </c>
      <c r="C17" s="350"/>
      <c r="D17" s="187" t="s">
        <v>29</v>
      </c>
      <c r="E17" s="349">
        <f>'RESUMO - DESPESA'!I11</f>
        <v>0</v>
      </c>
      <c r="F17" s="350"/>
      <c r="G17" s="187" t="s">
        <v>29</v>
      </c>
      <c r="H17" s="349">
        <f>'RESUMO - DESPESA'!I14</f>
        <v>0</v>
      </c>
      <c r="I17" s="350"/>
      <c r="J17" s="187" t="s">
        <v>29</v>
      </c>
      <c r="K17" s="349">
        <f>'RESUMO - DESPESA'!I17</f>
        <v>0</v>
      </c>
      <c r="L17" s="350"/>
      <c r="M17" s="187" t="s">
        <v>29</v>
      </c>
      <c r="N17" s="349" t="e">
        <f>'RESUMO - DESPESA'!#REF!</f>
        <v>#REF!</v>
      </c>
      <c r="O17" s="350"/>
      <c r="P17" s="187" t="s">
        <v>29</v>
      </c>
      <c r="Q17" s="349" t="e">
        <f>'RESUMO - DESPESA'!#REF!</f>
        <v>#REF!</v>
      </c>
      <c r="R17" s="350"/>
      <c r="S17" s="187" t="s">
        <v>29</v>
      </c>
      <c r="T17" s="349" t="e">
        <f>'RESUMO - DESPESA'!#REF!</f>
        <v>#REF!</v>
      </c>
      <c r="U17" s="350"/>
      <c r="V17" s="187" t="s">
        <v>29</v>
      </c>
      <c r="W17" s="349" t="e">
        <f>'RESUMO - DESPESA'!#REF!</f>
        <v>#REF!</v>
      </c>
      <c r="X17" s="350"/>
    </row>
    <row r="18" spans="1:24" s="188" customFormat="1" ht="24.95" customHeight="1" x14ac:dyDescent="0.2">
      <c r="A18" s="187" t="s">
        <v>27</v>
      </c>
      <c r="B18" s="349">
        <f>'RESUMO - DESPESA'!H8</f>
        <v>0</v>
      </c>
      <c r="C18" s="350"/>
      <c r="D18" s="187" t="s">
        <v>27</v>
      </c>
      <c r="E18" s="349">
        <f>'RESUMO - DESPESA'!H11</f>
        <v>0</v>
      </c>
      <c r="F18" s="350"/>
      <c r="G18" s="187" t="s">
        <v>27</v>
      </c>
      <c r="H18" s="349">
        <f>'RESUMO - DESPESA'!H14</f>
        <v>0</v>
      </c>
      <c r="I18" s="350"/>
      <c r="J18" s="187" t="s">
        <v>27</v>
      </c>
      <c r="K18" s="349">
        <f>'RESUMO - DESPESA'!H17</f>
        <v>0</v>
      </c>
      <c r="L18" s="350"/>
      <c r="M18" s="187" t="s">
        <v>27</v>
      </c>
      <c r="N18" s="349" t="e">
        <f>'RESUMO - DESPESA'!#REF!</f>
        <v>#REF!</v>
      </c>
      <c r="O18" s="350"/>
      <c r="P18" s="187" t="s">
        <v>27</v>
      </c>
      <c r="Q18" s="349" t="e">
        <f>'RESUMO - DESPESA'!#REF!</f>
        <v>#REF!</v>
      </c>
      <c r="R18" s="350"/>
      <c r="S18" s="187" t="s">
        <v>27</v>
      </c>
      <c r="T18" s="349" t="e">
        <f>'RESUMO - DESPESA'!#REF!</f>
        <v>#REF!</v>
      </c>
      <c r="U18" s="350"/>
      <c r="V18" s="187" t="s">
        <v>27</v>
      </c>
      <c r="W18" s="349" t="e">
        <f>'RESUMO - DESPESA'!#REF!</f>
        <v>#REF!</v>
      </c>
      <c r="X18" s="350"/>
    </row>
    <row r="19" spans="1:24" s="188" customFormat="1" ht="24.95" customHeight="1" x14ac:dyDescent="0.2">
      <c r="A19" s="187" t="s">
        <v>28</v>
      </c>
      <c r="B19" s="349">
        <f>'RESUMO - DESPESA'!K8</f>
        <v>0</v>
      </c>
      <c r="C19" s="350"/>
      <c r="D19" s="187" t="s">
        <v>28</v>
      </c>
      <c r="E19" s="349">
        <f>'RESUMO - DESPESA'!K11</f>
        <v>0</v>
      </c>
      <c r="F19" s="350"/>
      <c r="G19" s="187" t="s">
        <v>28</v>
      </c>
      <c r="H19" s="349">
        <f>'RESUMO - DESPESA'!K14</f>
        <v>0</v>
      </c>
      <c r="I19" s="350"/>
      <c r="J19" s="187" t="s">
        <v>28</v>
      </c>
      <c r="K19" s="349">
        <f>'RESUMO - DESPESA'!K17</f>
        <v>0</v>
      </c>
      <c r="L19" s="350"/>
      <c r="M19" s="187" t="s">
        <v>28</v>
      </c>
      <c r="N19" s="349" t="e">
        <f>'RESUMO - DESPESA'!#REF!</f>
        <v>#REF!</v>
      </c>
      <c r="O19" s="350"/>
      <c r="P19" s="187" t="s">
        <v>28</v>
      </c>
      <c r="Q19" s="349" t="e">
        <f>'RESUMO - DESPESA'!#REF!</f>
        <v>#REF!</v>
      </c>
      <c r="R19" s="350"/>
      <c r="S19" s="187" t="s">
        <v>28</v>
      </c>
      <c r="T19" s="349" t="e">
        <f>'RESUMO - DESPESA'!#REF!</f>
        <v>#REF!</v>
      </c>
      <c r="U19" s="350"/>
      <c r="V19" s="187" t="s">
        <v>28</v>
      </c>
      <c r="W19" s="349" t="e">
        <f>'RESUMO - DESPESA'!#REF!</f>
        <v>#REF!</v>
      </c>
      <c r="X19" s="350"/>
    </row>
    <row r="20" spans="1:24" s="188" customFormat="1" ht="24.95" customHeight="1" x14ac:dyDescent="0.2">
      <c r="A20" s="187" t="s">
        <v>30</v>
      </c>
      <c r="B20" s="349">
        <f>'RESUMO - DESPESA'!L8</f>
        <v>0</v>
      </c>
      <c r="C20" s="350"/>
      <c r="D20" s="187" t="s">
        <v>30</v>
      </c>
      <c r="E20" s="349">
        <f>'RESUMO - DESPESA'!L11</f>
        <v>0</v>
      </c>
      <c r="F20" s="350"/>
      <c r="G20" s="187" t="s">
        <v>30</v>
      </c>
      <c r="H20" s="349">
        <f>'RESUMO - DESPESA'!L14</f>
        <v>0</v>
      </c>
      <c r="I20" s="350"/>
      <c r="J20" s="187" t="s">
        <v>30</v>
      </c>
      <c r="K20" s="349">
        <f>'RESUMO - DESPESA'!L17</f>
        <v>0</v>
      </c>
      <c r="L20" s="350"/>
      <c r="M20" s="187" t="str">
        <f>J20</f>
        <v>Outros</v>
      </c>
      <c r="N20" s="349" t="e">
        <f>'RESUMO - DESPESA'!#REF!</f>
        <v>#REF!</v>
      </c>
      <c r="O20" s="350"/>
      <c r="P20" s="187" t="str">
        <f>M20</f>
        <v>Outros</v>
      </c>
      <c r="Q20" s="349" t="e">
        <f>'RESUMO - DESPESA'!#REF!</f>
        <v>#REF!</v>
      </c>
      <c r="R20" s="350"/>
      <c r="S20" s="187" t="str">
        <f>P20</f>
        <v>Outros</v>
      </c>
      <c r="T20" s="349" t="e">
        <f>'RESUMO - DESPESA'!#REF!</f>
        <v>#REF!</v>
      </c>
      <c r="U20" s="350"/>
      <c r="V20" s="187" t="str">
        <f>S20</f>
        <v>Outros</v>
      </c>
      <c r="W20" s="349" t="e">
        <f>'RESUMO - DESPESA'!#REF!</f>
        <v>#REF!</v>
      </c>
      <c r="X20" s="350"/>
    </row>
    <row r="22" spans="1:24" ht="71.25" customHeight="1" x14ac:dyDescent="0.2">
      <c r="G22" s="197"/>
    </row>
    <row r="23" spans="1:24" ht="12.75" customHeight="1" x14ac:dyDescent="0.2">
      <c r="A23" s="355" t="s">
        <v>31</v>
      </c>
      <c r="B23" s="356"/>
      <c r="C23" s="356"/>
      <c r="D23" s="355" t="s">
        <v>31</v>
      </c>
      <c r="E23" s="356"/>
      <c r="F23" s="356"/>
      <c r="G23" s="355" t="s">
        <v>31</v>
      </c>
      <c r="H23" s="356"/>
      <c r="I23" s="356"/>
      <c r="J23" s="355" t="s">
        <v>31</v>
      </c>
      <c r="K23" s="356"/>
      <c r="L23" s="356"/>
      <c r="M23" s="355" t="s">
        <v>31</v>
      </c>
      <c r="N23" s="356"/>
      <c r="O23" s="356"/>
      <c r="P23" s="355" t="s">
        <v>31</v>
      </c>
      <c r="Q23" s="356"/>
      <c r="R23" s="356"/>
      <c r="S23" s="355" t="s">
        <v>31</v>
      </c>
      <c r="T23" s="356"/>
      <c r="U23" s="356"/>
      <c r="V23" s="355" t="s">
        <v>31</v>
      </c>
      <c r="W23" s="356"/>
      <c r="X23" s="356"/>
    </row>
    <row r="24" spans="1:24" ht="12.75" customHeight="1" x14ac:dyDescent="0.2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</row>
    <row r="25" spans="1:24" ht="15" x14ac:dyDescent="0.2">
      <c r="A25" s="171"/>
      <c r="D25" s="171"/>
      <c r="G25" s="171"/>
      <c r="J25" s="171"/>
      <c r="M25" s="171"/>
      <c r="P25" s="171"/>
      <c r="S25" s="171"/>
      <c r="V25" s="171"/>
    </row>
    <row r="26" spans="1:24" s="169" customFormat="1" ht="20.100000000000001" customHeight="1" x14ac:dyDescent="0.2">
      <c r="A26" s="172"/>
      <c r="B26" s="173"/>
      <c r="D26" s="172"/>
      <c r="E26" s="173"/>
      <c r="G26" s="172"/>
      <c r="H26" s="173"/>
      <c r="J26" s="172"/>
      <c r="K26" s="173"/>
      <c r="M26" s="172"/>
      <c r="N26" s="173"/>
      <c r="P26" s="172"/>
      <c r="Q26" s="173"/>
      <c r="S26" s="172"/>
      <c r="T26" s="173"/>
      <c r="V26" s="172"/>
      <c r="W26" s="173"/>
    </row>
    <row r="27" spans="1:24" s="188" customFormat="1" ht="19.5" customHeight="1" x14ac:dyDescent="0.2">
      <c r="A27" s="344" t="s">
        <v>33</v>
      </c>
      <c r="B27" s="354">
        <f>SUM(B11:C20)</f>
        <v>261.52199999999999</v>
      </c>
      <c r="C27" s="354"/>
      <c r="D27" s="344" t="s">
        <v>33</v>
      </c>
      <c r="E27" s="354">
        <f>SUM(E11:F20)</f>
        <v>121.364</v>
      </c>
      <c r="F27" s="354"/>
      <c r="G27" s="344" t="s">
        <v>33</v>
      </c>
      <c r="H27" s="354">
        <f>SUM(H11:I20)</f>
        <v>134.49199999999999</v>
      </c>
      <c r="I27" s="354"/>
      <c r="J27" s="344" t="s">
        <v>33</v>
      </c>
      <c r="K27" s="354">
        <f>SUM(K11:L20)</f>
        <v>57.89</v>
      </c>
      <c r="L27" s="354"/>
      <c r="M27" s="344" t="s">
        <v>33</v>
      </c>
      <c r="N27" s="354" t="e">
        <f>SUM(N11:O20)</f>
        <v>#REF!</v>
      </c>
      <c r="O27" s="354"/>
      <c r="P27" s="344" t="s">
        <v>33</v>
      </c>
      <c r="Q27" s="354" t="e">
        <f>SUM(Q11:R20)</f>
        <v>#REF!</v>
      </c>
      <c r="R27" s="354"/>
      <c r="S27" s="344" t="s">
        <v>33</v>
      </c>
      <c r="T27" s="354" t="e">
        <f>SUM(T11:U20)</f>
        <v>#REF!</v>
      </c>
      <c r="U27" s="354"/>
      <c r="V27" s="344" t="s">
        <v>33</v>
      </c>
      <c r="W27" s="354" t="e">
        <f>SUM(W11:X20)</f>
        <v>#REF!</v>
      </c>
      <c r="X27" s="354"/>
    </row>
    <row r="28" spans="1:24" s="188" customFormat="1" ht="20.100000000000001" customHeight="1" x14ac:dyDescent="0.2">
      <c r="A28" s="344"/>
      <c r="B28" s="354"/>
      <c r="C28" s="354"/>
      <c r="D28" s="344"/>
      <c r="E28" s="354"/>
      <c r="F28" s="354"/>
      <c r="G28" s="344"/>
      <c r="H28" s="354"/>
      <c r="I28" s="354"/>
      <c r="J28" s="344"/>
      <c r="K28" s="354"/>
      <c r="L28" s="354"/>
      <c r="M28" s="344"/>
      <c r="N28" s="354"/>
      <c r="O28" s="354"/>
      <c r="P28" s="344"/>
      <c r="Q28" s="354"/>
      <c r="R28" s="354"/>
      <c r="S28" s="344"/>
      <c r="T28" s="354"/>
      <c r="U28" s="354"/>
      <c r="V28" s="344"/>
      <c r="W28" s="354"/>
      <c r="X28" s="354"/>
    </row>
    <row r="29" spans="1:24" s="169" customFormat="1" ht="20.100000000000001" customHeight="1" x14ac:dyDescent="0.2">
      <c r="A29" s="172"/>
      <c r="B29" s="173"/>
      <c r="D29" s="172"/>
      <c r="E29" s="173"/>
      <c r="G29" s="172"/>
      <c r="H29" s="173"/>
      <c r="J29" s="172"/>
      <c r="K29" s="173"/>
      <c r="M29" s="172"/>
      <c r="N29" s="173"/>
      <c r="P29" s="172"/>
      <c r="Q29" s="173"/>
      <c r="S29" s="172"/>
      <c r="T29" s="173"/>
      <c r="V29" s="172"/>
      <c r="W29" s="173"/>
    </row>
    <row r="33" spans="1:24" ht="40.5" customHeight="1" x14ac:dyDescent="0.2">
      <c r="V33" s="87"/>
      <c r="W33" s="87"/>
      <c r="X33" s="87"/>
    </row>
    <row r="34" spans="1:24" ht="23.25" customHeight="1" x14ac:dyDescent="0.25">
      <c r="A34" s="163" t="s">
        <v>34</v>
      </c>
      <c r="D34" s="163" t="s">
        <v>34</v>
      </c>
      <c r="G34" s="163" t="s">
        <v>34</v>
      </c>
      <c r="J34" s="163" t="s">
        <v>34</v>
      </c>
      <c r="M34" s="163" t="s">
        <v>34</v>
      </c>
      <c r="P34" s="163" t="s">
        <v>34</v>
      </c>
      <c r="S34" s="163" t="s">
        <v>34</v>
      </c>
      <c r="V34" s="174"/>
      <c r="W34" s="87"/>
      <c r="X34" s="87"/>
    </row>
    <row r="35" spans="1:24" ht="23.25" customHeight="1" x14ac:dyDescent="0.2">
      <c r="V35" s="87"/>
      <c r="W35" s="87"/>
      <c r="X35" s="87"/>
    </row>
    <row r="36" spans="1:24" x14ac:dyDescent="0.2">
      <c r="A36" s="164" t="s">
        <v>22</v>
      </c>
      <c r="B36" s="165" t="str">
        <f>B4</f>
        <v>1janeiro,2017</v>
      </c>
      <c r="C36" s="166" t="str">
        <f>C4</f>
        <v>31 janeiro,2017</v>
      </c>
      <c r="D36" s="164" t="s">
        <v>22</v>
      </c>
      <c r="E36" s="165" t="str">
        <f>B4</f>
        <v>1janeiro,2017</v>
      </c>
      <c r="F36" s="166" t="str">
        <f>C4</f>
        <v>31 janeiro,2017</v>
      </c>
      <c r="G36" s="164" t="s">
        <v>22</v>
      </c>
      <c r="H36" s="165" t="str">
        <f>B4</f>
        <v>1janeiro,2017</v>
      </c>
      <c r="I36" s="166" t="str">
        <f>C4</f>
        <v>31 janeiro,2017</v>
      </c>
      <c r="J36" s="164" t="s">
        <v>22</v>
      </c>
      <c r="K36" s="165" t="str">
        <f>B4</f>
        <v>1janeiro,2017</v>
      </c>
      <c r="L36" s="166" t="str">
        <f>C4</f>
        <v>31 janeiro,2017</v>
      </c>
      <c r="M36" s="164" t="s">
        <v>22</v>
      </c>
      <c r="N36" s="165" t="str">
        <f>N4</f>
        <v>1janeiro,2017</v>
      </c>
      <c r="O36" s="166" t="str">
        <f>O4</f>
        <v>31 janeiro,2017</v>
      </c>
      <c r="P36" s="164" t="s">
        <v>22</v>
      </c>
      <c r="Q36" s="254" t="str">
        <f>Q4</f>
        <v>1janeiro,2017</v>
      </c>
      <c r="R36" s="166" t="str">
        <f>R4</f>
        <v>31 janeiro,2017</v>
      </c>
      <c r="S36" s="164" t="s">
        <v>22</v>
      </c>
      <c r="T36" s="254" t="str">
        <f>Q4</f>
        <v>1janeiro,2017</v>
      </c>
      <c r="U36" s="253" t="str">
        <f>R4</f>
        <v>31 janeiro,2017</v>
      </c>
      <c r="V36" s="175"/>
      <c r="W36" s="176"/>
      <c r="X36" s="177"/>
    </row>
    <row r="37" spans="1:24" x14ac:dyDescent="0.2">
      <c r="V37" s="87"/>
      <c r="W37" s="87"/>
      <c r="X37" s="87"/>
    </row>
    <row r="38" spans="1:24" ht="15" x14ac:dyDescent="0.2">
      <c r="A38" s="167" t="str">
        <f>AUTOMÓVEL!A245</f>
        <v xml:space="preserve">Anderson Kassner </v>
      </c>
      <c r="D38" s="167" t="str">
        <f>AUTOMÓVEL!A248</f>
        <v>Eugênio josé Juraszek</v>
      </c>
      <c r="G38" s="167" t="str">
        <f>AUTOMÓVEL!A251</f>
        <v>Jaime Negherbon</v>
      </c>
      <c r="J38" s="167" t="str">
        <f>AUTOMÓVEL!A254</f>
        <v>Ronaldo de Souza</v>
      </c>
      <c r="M38" s="167" t="e">
        <f>MATERIAIS!D112</f>
        <v>#REF!</v>
      </c>
      <c r="P38" s="167" t="e">
        <f>MATERIAIS!A148</f>
        <v>#REF!</v>
      </c>
      <c r="S38" s="167" t="e">
        <f>'RESUMO - DESPESA'!#REF!</f>
        <v>#REF!</v>
      </c>
      <c r="V38" s="167"/>
      <c r="W38" s="87"/>
      <c r="X38" s="87"/>
    </row>
    <row r="39" spans="1:24" x14ac:dyDescent="0.2">
      <c r="V39" s="87"/>
      <c r="W39" s="87"/>
      <c r="X39" s="87"/>
    </row>
    <row r="40" spans="1:24" ht="24.75" customHeight="1" x14ac:dyDescent="0.2">
      <c r="A40" s="168" t="s">
        <v>35</v>
      </c>
      <c r="B40" s="345" t="s">
        <v>32</v>
      </c>
      <c r="C40" s="346"/>
      <c r="D40" s="168" t="s">
        <v>35</v>
      </c>
      <c r="E40" s="345" t="s">
        <v>32</v>
      </c>
      <c r="F40" s="346"/>
      <c r="G40" s="168" t="s">
        <v>35</v>
      </c>
      <c r="H40" s="345" t="s">
        <v>32</v>
      </c>
      <c r="I40" s="346"/>
      <c r="J40" s="168" t="s">
        <v>35</v>
      </c>
      <c r="K40" s="345" t="s">
        <v>32</v>
      </c>
      <c r="L40" s="346"/>
      <c r="M40" s="168" t="s">
        <v>35</v>
      </c>
      <c r="N40" s="345" t="s">
        <v>32</v>
      </c>
      <c r="O40" s="346"/>
      <c r="P40" s="168" t="s">
        <v>35</v>
      </c>
      <c r="Q40" s="345" t="s">
        <v>32</v>
      </c>
      <c r="R40" s="346"/>
      <c r="S40" s="168" t="s">
        <v>35</v>
      </c>
      <c r="T40" s="345" t="s">
        <v>32</v>
      </c>
      <c r="U40" s="357"/>
      <c r="V40" s="178"/>
      <c r="W40" s="362"/>
      <c r="X40" s="362"/>
    </row>
    <row r="41" spans="1:24" ht="24.75" customHeight="1" x14ac:dyDescent="0.2">
      <c r="A41" s="170"/>
      <c r="B41" s="345"/>
      <c r="C41" s="346"/>
      <c r="D41" s="170"/>
      <c r="E41" s="345"/>
      <c r="F41" s="346"/>
      <c r="G41" s="195"/>
      <c r="H41" s="345"/>
      <c r="I41" s="346"/>
      <c r="J41" s="170"/>
      <c r="K41" s="345"/>
      <c r="L41" s="346"/>
      <c r="M41" s="170"/>
      <c r="N41" s="345"/>
      <c r="O41" s="346"/>
      <c r="P41" s="170"/>
      <c r="Q41" s="345"/>
      <c r="R41" s="346"/>
      <c r="S41" s="170"/>
      <c r="T41" s="345"/>
      <c r="U41" s="357"/>
      <c r="V41" s="179"/>
      <c r="W41" s="362"/>
      <c r="X41" s="362"/>
    </row>
    <row r="42" spans="1:24" ht="24.75" customHeight="1" x14ac:dyDescent="0.2">
      <c r="A42" s="170"/>
      <c r="B42" s="347"/>
      <c r="C42" s="348"/>
      <c r="D42" s="170"/>
      <c r="E42" s="347"/>
      <c r="F42" s="348"/>
      <c r="G42" s="170"/>
      <c r="H42" s="347"/>
      <c r="I42" s="348"/>
      <c r="J42" s="170"/>
      <c r="K42" s="347"/>
      <c r="L42" s="348"/>
      <c r="M42" s="170"/>
      <c r="N42" s="347"/>
      <c r="O42" s="348"/>
      <c r="P42" s="170"/>
      <c r="Q42" s="347"/>
      <c r="R42" s="348"/>
      <c r="S42" s="170"/>
      <c r="T42" s="347"/>
      <c r="U42" s="358"/>
      <c r="V42" s="179"/>
      <c r="W42" s="363"/>
      <c r="X42" s="363"/>
    </row>
    <row r="43" spans="1:24" s="84" customFormat="1" ht="24.75" customHeight="1" x14ac:dyDescent="0.2">
      <c r="A43" s="187" t="s">
        <v>23</v>
      </c>
      <c r="B43" s="349">
        <f>'RESUMO - DESPESA'!C9</f>
        <v>85.61</v>
      </c>
      <c r="C43" s="350"/>
      <c r="D43" s="187" t="s">
        <v>23</v>
      </c>
      <c r="E43" s="349">
        <f>'RESUMO - DESPESA'!C12</f>
        <v>0</v>
      </c>
      <c r="F43" s="350"/>
      <c r="G43" s="187" t="s">
        <v>23</v>
      </c>
      <c r="H43" s="349">
        <f>'RESUMO - DESPESA'!C15</f>
        <v>0</v>
      </c>
      <c r="I43" s="350"/>
      <c r="J43" s="187" t="s">
        <v>23</v>
      </c>
      <c r="K43" s="349">
        <f>'RESUMO - DESPESA'!C18</f>
        <v>44.02</v>
      </c>
      <c r="L43" s="350"/>
      <c r="M43" s="187" t="s">
        <v>23</v>
      </c>
      <c r="N43" s="349" t="e">
        <f>'RESUMO - DESPESA'!#REF!</f>
        <v>#REF!</v>
      </c>
      <c r="O43" s="350"/>
      <c r="P43" s="187" t="s">
        <v>23</v>
      </c>
      <c r="Q43" s="349" t="e">
        <f>'RESUMO - DESPESA'!#REF!</f>
        <v>#REF!</v>
      </c>
      <c r="R43" s="350"/>
      <c r="S43" s="187" t="s">
        <v>23</v>
      </c>
      <c r="T43" s="349" t="e">
        <f>'RESUMO - DESPESA'!#REF!</f>
        <v>#REF!</v>
      </c>
      <c r="U43" s="359"/>
      <c r="V43" s="189"/>
      <c r="W43" s="360"/>
      <c r="X43" s="360"/>
    </row>
    <row r="44" spans="1:24" s="188" customFormat="1" ht="24.95" customHeight="1" x14ac:dyDescent="0.2">
      <c r="A44" s="187" t="s">
        <v>36</v>
      </c>
      <c r="B44" s="349">
        <f>'RESUMO - DESPESA'!E9</f>
        <v>0</v>
      </c>
      <c r="C44" s="350"/>
      <c r="D44" s="187" t="s">
        <v>36</v>
      </c>
      <c r="E44" s="349">
        <f>'RESUMO - DESPESA'!E12</f>
        <v>0</v>
      </c>
      <c r="F44" s="350"/>
      <c r="G44" s="187" t="s">
        <v>36</v>
      </c>
      <c r="H44" s="349">
        <f>'RESUMO - DESPESA'!E15</f>
        <v>0</v>
      </c>
      <c r="I44" s="350"/>
      <c r="J44" s="187" t="s">
        <v>36</v>
      </c>
      <c r="K44" s="349">
        <f>'RESUMO - DESPESA'!E18</f>
        <v>0</v>
      </c>
      <c r="L44" s="350"/>
      <c r="M44" s="187" t="s">
        <v>36</v>
      </c>
      <c r="N44" s="349" t="e">
        <f>'RESUMO - DESPESA'!#REF!</f>
        <v>#REF!</v>
      </c>
      <c r="O44" s="350"/>
      <c r="P44" s="187" t="s">
        <v>36</v>
      </c>
      <c r="Q44" s="349" t="e">
        <f>'RESUMO - DESPESA'!#REF!</f>
        <v>#REF!</v>
      </c>
      <c r="R44" s="350"/>
      <c r="S44" s="187" t="s">
        <v>36</v>
      </c>
      <c r="T44" s="349" t="e">
        <f>'RESUMO - DESPESA'!#REF!</f>
        <v>#REF!</v>
      </c>
      <c r="U44" s="359"/>
      <c r="V44" s="189"/>
      <c r="W44" s="360"/>
      <c r="X44" s="360"/>
    </row>
    <row r="45" spans="1:24" s="188" customFormat="1" ht="24.95" customHeight="1" x14ac:dyDescent="0.2">
      <c r="A45" s="187" t="s">
        <v>37</v>
      </c>
      <c r="B45" s="349">
        <f>'RESUMO - DESPESA'!D9</f>
        <v>0</v>
      </c>
      <c r="C45" s="350"/>
      <c r="D45" s="187" t="s">
        <v>37</v>
      </c>
      <c r="E45" s="349">
        <f>'RESUMO - DESPESA'!D12</f>
        <v>0</v>
      </c>
      <c r="F45" s="350"/>
      <c r="G45" s="187" t="s">
        <v>37</v>
      </c>
      <c r="H45" s="349">
        <f>'RESUMO - DESPESA'!D15</f>
        <v>0</v>
      </c>
      <c r="I45" s="350"/>
      <c r="J45" s="187" t="s">
        <v>37</v>
      </c>
      <c r="K45" s="349">
        <f>'RESUMO - DESPESA'!D18</f>
        <v>0</v>
      </c>
      <c r="L45" s="350"/>
      <c r="M45" s="187" t="s">
        <v>37</v>
      </c>
      <c r="N45" s="349" t="e">
        <f>'RESUMO - DESPESA'!#REF!</f>
        <v>#REF!</v>
      </c>
      <c r="O45" s="350"/>
      <c r="P45" s="187" t="s">
        <v>37</v>
      </c>
      <c r="Q45" s="349" t="e">
        <f>'RESUMO - DESPESA'!#REF!</f>
        <v>#REF!</v>
      </c>
      <c r="R45" s="350"/>
      <c r="S45" s="187" t="s">
        <v>37</v>
      </c>
      <c r="T45" s="349" t="e">
        <f>'RESUMO - DESPESA'!#REF!</f>
        <v>#REF!</v>
      </c>
      <c r="U45" s="359"/>
      <c r="V45" s="189"/>
      <c r="W45" s="360"/>
      <c r="X45" s="360"/>
    </row>
    <row r="46" spans="1:24" s="84" customFormat="1" ht="24.75" customHeight="1" x14ac:dyDescent="0.2">
      <c r="A46" s="187" t="s">
        <v>24</v>
      </c>
      <c r="B46" s="349">
        <f>'RESUMO - DESPESA'!F9</f>
        <v>52.207999999999998</v>
      </c>
      <c r="C46" s="350"/>
      <c r="D46" s="187" t="s">
        <v>24</v>
      </c>
      <c r="E46" s="349">
        <f>'RESUMO - DESPESA'!F12</f>
        <v>32.828000000000003</v>
      </c>
      <c r="F46" s="350"/>
      <c r="G46" s="187" t="s">
        <v>24</v>
      </c>
      <c r="H46" s="349">
        <f>'RESUMO - DESPESA'!F15</f>
        <v>77.897999999999996</v>
      </c>
      <c r="I46" s="350"/>
      <c r="J46" s="187" t="s">
        <v>24</v>
      </c>
      <c r="K46" s="349">
        <f>'RESUMO - DESPESA'!F18</f>
        <v>14.928000000000001</v>
      </c>
      <c r="L46" s="350"/>
      <c r="M46" s="187" t="s">
        <v>24</v>
      </c>
      <c r="N46" s="349" t="e">
        <f>'RESUMO - DESPESA'!#REF!</f>
        <v>#REF!</v>
      </c>
      <c r="O46" s="350"/>
      <c r="P46" s="187" t="s">
        <v>24</v>
      </c>
      <c r="Q46" s="349" t="e">
        <f>'RESUMO - DESPESA'!#REF!</f>
        <v>#REF!</v>
      </c>
      <c r="R46" s="350"/>
      <c r="S46" s="187" t="s">
        <v>24</v>
      </c>
      <c r="T46" s="349" t="e">
        <f>'RESUMO - DESPESA'!#REF!</f>
        <v>#REF!</v>
      </c>
      <c r="U46" s="359"/>
      <c r="V46" s="189"/>
      <c r="W46" s="360"/>
      <c r="X46" s="360"/>
    </row>
    <row r="47" spans="1:24" s="84" customFormat="1" ht="24.75" customHeight="1" x14ac:dyDescent="0.2">
      <c r="A47" s="187" t="s">
        <v>25</v>
      </c>
      <c r="B47" s="349">
        <f>CORRESPONDÊNCIA!D175</f>
        <v>0</v>
      </c>
      <c r="C47" s="350"/>
      <c r="D47" s="187" t="s">
        <v>25</v>
      </c>
      <c r="E47" s="349">
        <f>CORRESPONDÊNCIA!D178</f>
        <v>0</v>
      </c>
      <c r="F47" s="350"/>
      <c r="G47" s="187" t="s">
        <v>25</v>
      </c>
      <c r="H47" s="349">
        <f>CORRESPONDÊNCIA!D181</f>
        <v>0</v>
      </c>
      <c r="I47" s="350"/>
      <c r="J47" s="187" t="s">
        <v>25</v>
      </c>
      <c r="K47" s="349">
        <f>CORRESPONDÊNCIA!D184</f>
        <v>0</v>
      </c>
      <c r="L47" s="350"/>
      <c r="M47" s="187" t="s">
        <v>25</v>
      </c>
      <c r="N47" s="349" t="e">
        <f>'RESUMO - DESPESA'!#REF!</f>
        <v>#REF!</v>
      </c>
      <c r="O47" s="350"/>
      <c r="P47" s="187" t="s">
        <v>25</v>
      </c>
      <c r="Q47" s="349" t="e">
        <f>'RESUMO - DESPESA'!#REF!</f>
        <v>#REF!</v>
      </c>
      <c r="R47" s="350"/>
      <c r="S47" s="187" t="s">
        <v>25</v>
      </c>
      <c r="T47" s="349" t="e">
        <f>'RESUMO - DESPESA'!#REF!</f>
        <v>#REF!</v>
      </c>
      <c r="U47" s="359"/>
      <c r="V47" s="189"/>
      <c r="W47" s="360"/>
      <c r="X47" s="360"/>
    </row>
    <row r="48" spans="1:24" s="84" customFormat="1" ht="24.75" customHeight="1" x14ac:dyDescent="0.2">
      <c r="A48" s="187" t="s">
        <v>26</v>
      </c>
      <c r="B48" s="349">
        <f>'RESUMO - DESPESA'!J9</f>
        <v>0</v>
      </c>
      <c r="C48" s="350"/>
      <c r="D48" s="187" t="s">
        <v>26</v>
      </c>
      <c r="E48" s="349">
        <f>'RESUMO - DESPESA'!J12</f>
        <v>0</v>
      </c>
      <c r="F48" s="350"/>
      <c r="G48" s="187" t="s">
        <v>26</v>
      </c>
      <c r="H48" s="349">
        <f>'RESUMO - DESPESA'!J15</f>
        <v>0</v>
      </c>
      <c r="I48" s="350"/>
      <c r="J48" s="187" t="s">
        <v>26</v>
      </c>
      <c r="K48" s="349">
        <f>'RESUMO - DESPESA'!J18</f>
        <v>0</v>
      </c>
      <c r="L48" s="350"/>
      <c r="M48" s="187" t="s">
        <v>26</v>
      </c>
      <c r="N48" s="349" t="e">
        <f>'RESUMO - DESPESA'!#REF!</f>
        <v>#REF!</v>
      </c>
      <c r="O48" s="350"/>
      <c r="P48" s="187" t="s">
        <v>26</v>
      </c>
      <c r="Q48" s="349" t="e">
        <f>'RESUMO - DESPESA'!#REF!</f>
        <v>#REF!</v>
      </c>
      <c r="R48" s="350"/>
      <c r="S48" s="187" t="s">
        <v>26</v>
      </c>
      <c r="T48" s="349" t="e">
        <f>'RESUMO - DESPESA'!#REF!</f>
        <v>#REF!</v>
      </c>
      <c r="U48" s="359"/>
      <c r="V48" s="189"/>
      <c r="W48" s="360"/>
      <c r="X48" s="360"/>
    </row>
    <row r="49" spans="1:24" s="84" customFormat="1" ht="24.75" customHeight="1" x14ac:dyDescent="0.2">
      <c r="A49" s="187" t="s">
        <v>29</v>
      </c>
      <c r="B49" s="349">
        <f>'RESUMO - DESPESA'!I9</f>
        <v>0</v>
      </c>
      <c r="C49" s="350"/>
      <c r="D49" s="187" t="s">
        <v>29</v>
      </c>
      <c r="E49" s="349">
        <f>'RESUMO - DESPESA'!I12</f>
        <v>0</v>
      </c>
      <c r="F49" s="350"/>
      <c r="G49" s="187" t="s">
        <v>29</v>
      </c>
      <c r="H49" s="349">
        <f>'RESUMO - DESPESA'!I15</f>
        <v>0</v>
      </c>
      <c r="I49" s="350"/>
      <c r="J49" s="187" t="s">
        <v>29</v>
      </c>
      <c r="K49" s="349">
        <f>'RESUMO - DESPESA'!I18</f>
        <v>0</v>
      </c>
      <c r="L49" s="350"/>
      <c r="M49" s="187" t="s">
        <v>29</v>
      </c>
      <c r="N49" s="349" t="e">
        <f>'RESUMO - DESPESA'!#REF!</f>
        <v>#REF!</v>
      </c>
      <c r="O49" s="350"/>
      <c r="P49" s="187" t="s">
        <v>29</v>
      </c>
      <c r="Q49" s="349" t="e">
        <f>'RESUMO - DESPESA'!#REF!</f>
        <v>#REF!</v>
      </c>
      <c r="R49" s="350"/>
      <c r="S49" s="187" t="s">
        <v>29</v>
      </c>
      <c r="T49" s="349" t="e">
        <f>'RESUMO - DESPESA'!#REF!</f>
        <v>#REF!</v>
      </c>
      <c r="U49" s="359"/>
      <c r="V49" s="189"/>
      <c r="W49" s="360"/>
      <c r="X49" s="360"/>
    </row>
    <row r="50" spans="1:24" s="84" customFormat="1" ht="24.75" customHeight="1" x14ac:dyDescent="0.2">
      <c r="A50" s="187" t="s">
        <v>27</v>
      </c>
      <c r="B50" s="349">
        <f>'RESUMO - DESPESA'!H9</f>
        <v>0</v>
      </c>
      <c r="C50" s="350"/>
      <c r="D50" s="187" t="s">
        <v>27</v>
      </c>
      <c r="E50" s="349">
        <f>'RESUMO - DESPESA'!H12</f>
        <v>0</v>
      </c>
      <c r="F50" s="350"/>
      <c r="G50" s="187" t="s">
        <v>27</v>
      </c>
      <c r="H50" s="349">
        <f>'RESUMO - DESPESA'!H15</f>
        <v>0</v>
      </c>
      <c r="I50" s="350"/>
      <c r="J50" s="187" t="s">
        <v>27</v>
      </c>
      <c r="K50" s="349">
        <f>'RESUMO - DESPESA'!H18</f>
        <v>0</v>
      </c>
      <c r="L50" s="350"/>
      <c r="M50" s="187" t="s">
        <v>27</v>
      </c>
      <c r="N50" s="349" t="e">
        <f>'RESUMO - DESPESA'!#REF!</f>
        <v>#REF!</v>
      </c>
      <c r="O50" s="350"/>
      <c r="P50" s="187" t="s">
        <v>27</v>
      </c>
      <c r="Q50" s="349" t="e">
        <f>'RESUMO - DESPESA'!#REF!</f>
        <v>#REF!</v>
      </c>
      <c r="R50" s="350"/>
      <c r="S50" s="187" t="s">
        <v>27</v>
      </c>
      <c r="T50" s="349" t="e">
        <f>'RESUMO - DESPESA'!#REF!</f>
        <v>#REF!</v>
      </c>
      <c r="U50" s="359"/>
      <c r="V50" s="189"/>
      <c r="W50" s="360"/>
      <c r="X50" s="360"/>
    </row>
    <row r="51" spans="1:24" s="84" customFormat="1" ht="24.75" customHeight="1" x14ac:dyDescent="0.2">
      <c r="A51" s="187" t="s">
        <v>28</v>
      </c>
      <c r="B51" s="349">
        <f>'RESUMO - DESPESA'!K9</f>
        <v>0</v>
      </c>
      <c r="C51" s="350"/>
      <c r="D51" s="187" t="s">
        <v>28</v>
      </c>
      <c r="E51" s="349">
        <f>'RESUMO - DESPESA'!K12</f>
        <v>0</v>
      </c>
      <c r="F51" s="350"/>
      <c r="G51" s="187" t="s">
        <v>28</v>
      </c>
      <c r="H51" s="349">
        <f>'RESUMO - DESPESA'!K15</f>
        <v>0</v>
      </c>
      <c r="I51" s="350"/>
      <c r="J51" s="187" t="s">
        <v>28</v>
      </c>
      <c r="K51" s="349">
        <f>'RESUMO - DESPESA'!K18</f>
        <v>0</v>
      </c>
      <c r="L51" s="350"/>
      <c r="M51" s="187" t="s">
        <v>28</v>
      </c>
      <c r="N51" s="349" t="e">
        <f>'RESUMO - DESPESA'!#REF!</f>
        <v>#REF!</v>
      </c>
      <c r="O51" s="350"/>
      <c r="P51" s="187" t="s">
        <v>28</v>
      </c>
      <c r="Q51" s="349" t="e">
        <f>'RESUMO - DESPESA'!#REF!</f>
        <v>#REF!</v>
      </c>
      <c r="R51" s="350"/>
      <c r="S51" s="187" t="s">
        <v>28</v>
      </c>
      <c r="T51" s="349" t="e">
        <f>'RESUMO - DESPESA'!#REF!</f>
        <v>#REF!</v>
      </c>
      <c r="U51" s="359"/>
      <c r="V51" s="189"/>
      <c r="W51" s="360"/>
      <c r="X51" s="360"/>
    </row>
    <row r="52" spans="1:24" s="84" customFormat="1" ht="24.75" customHeight="1" x14ac:dyDescent="0.2">
      <c r="A52" s="187" t="str">
        <f>D52</f>
        <v>Outros</v>
      </c>
      <c r="B52" s="349">
        <f>'RESUMO - DESPESA'!L9</f>
        <v>0</v>
      </c>
      <c r="C52" s="350"/>
      <c r="D52" s="187" t="s">
        <v>30</v>
      </c>
      <c r="E52" s="349">
        <f>'RESUMO - DESPESA'!L12</f>
        <v>0</v>
      </c>
      <c r="F52" s="350"/>
      <c r="G52" s="187" t="s">
        <v>30</v>
      </c>
      <c r="H52" s="349">
        <f>'RESUMO - DESPESA'!L15</f>
        <v>0</v>
      </c>
      <c r="I52" s="350"/>
      <c r="J52" s="187" t="s">
        <v>30</v>
      </c>
      <c r="K52" s="349">
        <f>'RESUMO - DESPESA'!L18</f>
        <v>0</v>
      </c>
      <c r="L52" s="350"/>
      <c r="M52" s="187" t="s">
        <v>30</v>
      </c>
      <c r="N52" s="349" t="e">
        <f>'RESUMO - DESPESA'!#REF!</f>
        <v>#REF!</v>
      </c>
      <c r="O52" s="350"/>
      <c r="P52" s="187" t="s">
        <v>30</v>
      </c>
      <c r="Q52" s="349" t="e">
        <f>'RESUMO - DESPESA'!#REF!</f>
        <v>#REF!</v>
      </c>
      <c r="R52" s="350"/>
      <c r="S52" s="187" t="str">
        <f>P52</f>
        <v>Outros</v>
      </c>
      <c r="T52" s="349" t="e">
        <f>'RESUMO - DESPESA'!#REF!</f>
        <v>#REF!</v>
      </c>
      <c r="U52" s="359"/>
      <c r="V52" s="189"/>
      <c r="W52" s="360"/>
      <c r="X52" s="360"/>
    </row>
    <row r="53" spans="1:24" x14ac:dyDescent="0.2">
      <c r="V53" s="87"/>
      <c r="W53" s="87"/>
      <c r="X53" s="87"/>
    </row>
    <row r="54" spans="1:24" ht="71.25" customHeight="1" x14ac:dyDescent="0.2">
      <c r="G54" s="352"/>
      <c r="H54" s="353"/>
      <c r="I54" s="353"/>
      <c r="S54" s="197"/>
      <c r="V54" s="87"/>
      <c r="W54" s="87"/>
      <c r="X54" s="87"/>
    </row>
    <row r="55" spans="1:24" x14ac:dyDescent="0.2">
      <c r="V55" s="87"/>
      <c r="W55" s="87"/>
      <c r="X55" s="87"/>
    </row>
    <row r="56" spans="1:24" ht="19.5" customHeight="1" x14ac:dyDescent="0.2">
      <c r="A56" s="355" t="s">
        <v>31</v>
      </c>
      <c r="B56" s="355"/>
      <c r="C56" s="355"/>
      <c r="D56" s="355" t="s">
        <v>31</v>
      </c>
      <c r="E56" s="355"/>
      <c r="F56" s="355"/>
      <c r="G56" s="355" t="s">
        <v>31</v>
      </c>
      <c r="H56" s="355"/>
      <c r="I56" s="355"/>
      <c r="J56" s="355" t="s">
        <v>31</v>
      </c>
      <c r="K56" s="355"/>
      <c r="L56" s="355"/>
      <c r="M56" s="355" t="s">
        <v>31</v>
      </c>
      <c r="N56" s="355"/>
      <c r="O56" s="355"/>
      <c r="P56" s="355" t="s">
        <v>31</v>
      </c>
      <c r="Q56" s="355"/>
      <c r="R56" s="355"/>
      <c r="S56" s="355" t="s">
        <v>31</v>
      </c>
      <c r="T56" s="355"/>
      <c r="U56" s="355"/>
      <c r="V56" s="361"/>
      <c r="W56" s="361"/>
      <c r="X56" s="361"/>
    </row>
    <row r="57" spans="1:24" ht="19.5" customHeight="1" x14ac:dyDescent="0.2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61"/>
      <c r="W57" s="361"/>
      <c r="X57" s="361"/>
    </row>
    <row r="58" spans="1:24" ht="19.5" customHeight="1" x14ac:dyDescent="0.2">
      <c r="A58" s="171"/>
      <c r="D58" s="171"/>
      <c r="G58" s="171"/>
      <c r="J58" s="171"/>
      <c r="M58" s="171"/>
      <c r="P58" s="171"/>
      <c r="S58" s="171"/>
      <c r="V58" s="180"/>
      <c r="W58" s="87"/>
      <c r="X58" s="87"/>
    </row>
    <row r="59" spans="1:24" ht="19.5" customHeight="1" x14ac:dyDescent="0.2">
      <c r="A59" s="172"/>
      <c r="B59" s="173"/>
      <c r="C59" s="169"/>
      <c r="D59" s="172"/>
      <c r="E59" s="173"/>
      <c r="F59" s="169"/>
      <c r="G59" s="172"/>
      <c r="H59" s="173"/>
      <c r="I59" s="169"/>
      <c r="J59" s="172"/>
      <c r="K59" s="173"/>
      <c r="L59" s="169"/>
      <c r="M59" s="172"/>
      <c r="N59" s="173"/>
      <c r="O59" s="169"/>
      <c r="P59" s="172"/>
      <c r="Q59" s="173"/>
      <c r="R59" s="169"/>
      <c r="S59" s="172"/>
      <c r="T59" s="173"/>
      <c r="U59" s="169"/>
      <c r="V59" s="181"/>
      <c r="W59" s="182"/>
      <c r="X59" s="183"/>
    </row>
    <row r="60" spans="1:24" s="84" customFormat="1" ht="19.5" customHeight="1" x14ac:dyDescent="0.2">
      <c r="A60" s="344" t="s">
        <v>33</v>
      </c>
      <c r="B60" s="354">
        <f>SUM(B43:C52)</f>
        <v>137.81799999999998</v>
      </c>
      <c r="C60" s="354"/>
      <c r="D60" s="344" t="s">
        <v>33</v>
      </c>
      <c r="E60" s="354">
        <f>SUM(E43:F52)</f>
        <v>32.828000000000003</v>
      </c>
      <c r="F60" s="354"/>
      <c r="G60" s="344" t="s">
        <v>33</v>
      </c>
      <c r="H60" s="354">
        <f>SUM(H43:I52)</f>
        <v>77.897999999999996</v>
      </c>
      <c r="I60" s="354"/>
      <c r="J60" s="344" t="s">
        <v>33</v>
      </c>
      <c r="K60" s="354">
        <f>SUM(K43:L52)</f>
        <v>58.948000000000008</v>
      </c>
      <c r="L60" s="354"/>
      <c r="M60" s="344" t="s">
        <v>33</v>
      </c>
      <c r="N60" s="354" t="e">
        <f>SUM(N43:O52)</f>
        <v>#REF!</v>
      </c>
      <c r="O60" s="354"/>
      <c r="P60" s="344" t="s">
        <v>33</v>
      </c>
      <c r="Q60" s="354" t="e">
        <f>SUM(Q43:R52)</f>
        <v>#REF!</v>
      </c>
      <c r="R60" s="354"/>
      <c r="S60" s="344" t="s">
        <v>33</v>
      </c>
      <c r="T60" s="354" t="e">
        <f>SUM(T43:U52)</f>
        <v>#REF!</v>
      </c>
      <c r="U60" s="354"/>
      <c r="V60" s="364"/>
      <c r="W60" s="365"/>
      <c r="X60" s="365"/>
    </row>
    <row r="61" spans="1:24" s="84" customFormat="1" ht="19.5" customHeight="1" x14ac:dyDescent="0.2">
      <c r="A61" s="344"/>
      <c r="B61" s="354"/>
      <c r="C61" s="354"/>
      <c r="D61" s="344"/>
      <c r="E61" s="354"/>
      <c r="F61" s="354"/>
      <c r="G61" s="344"/>
      <c r="H61" s="354"/>
      <c r="I61" s="354"/>
      <c r="J61" s="344"/>
      <c r="K61" s="354"/>
      <c r="L61" s="354"/>
      <c r="M61" s="344"/>
      <c r="N61" s="354"/>
      <c r="O61" s="354"/>
      <c r="P61" s="344"/>
      <c r="Q61" s="354"/>
      <c r="R61" s="354"/>
      <c r="S61" s="344"/>
      <c r="T61" s="354"/>
      <c r="U61" s="354"/>
      <c r="V61" s="364"/>
      <c r="W61" s="365"/>
      <c r="X61" s="365"/>
    </row>
    <row r="62" spans="1:24" x14ac:dyDescent="0.2">
      <c r="V62" s="87"/>
      <c r="W62" s="87"/>
      <c r="X62" s="87"/>
    </row>
    <row r="63" spans="1:24" x14ac:dyDescent="0.2">
      <c r="V63" s="87"/>
      <c r="W63" s="87"/>
      <c r="X63" s="87"/>
    </row>
    <row r="64" spans="1:24" x14ac:dyDescent="0.2">
      <c r="V64" s="87"/>
      <c r="W64" s="87"/>
      <c r="X64" s="87"/>
    </row>
    <row r="65" spans="1:24" ht="40.5" customHeight="1" x14ac:dyDescent="0.2">
      <c r="V65" s="87"/>
      <c r="W65" s="87"/>
      <c r="X65" s="87"/>
    </row>
    <row r="66" spans="1:24" ht="23.25" customHeight="1" x14ac:dyDescent="0.25">
      <c r="A66" s="163" t="s">
        <v>34</v>
      </c>
      <c r="D66" s="163" t="s">
        <v>34</v>
      </c>
      <c r="G66" s="163" t="s">
        <v>34</v>
      </c>
      <c r="J66" s="163" t="s">
        <v>34</v>
      </c>
      <c r="M66" s="163" t="s">
        <v>34</v>
      </c>
      <c r="P66" s="163" t="s">
        <v>34</v>
      </c>
      <c r="S66" s="163" t="s">
        <v>34</v>
      </c>
      <c r="V66" s="174"/>
      <c r="W66" s="87"/>
      <c r="X66" s="87"/>
    </row>
    <row r="67" spans="1:24" ht="23.25" customHeight="1" x14ac:dyDescent="0.2">
      <c r="V67" s="87"/>
      <c r="W67" s="87"/>
      <c r="X67" s="87"/>
    </row>
    <row r="68" spans="1:24" x14ac:dyDescent="0.2">
      <c r="A68" s="164" t="s">
        <v>22</v>
      </c>
      <c r="B68" s="165" t="str">
        <f>B4</f>
        <v>1janeiro,2017</v>
      </c>
      <c r="C68" s="166" t="str">
        <f>C4</f>
        <v>31 janeiro,2017</v>
      </c>
      <c r="D68" s="164" t="s">
        <v>22</v>
      </c>
      <c r="E68" s="165" t="str">
        <f>B4</f>
        <v>1janeiro,2017</v>
      </c>
      <c r="F68" s="166" t="str">
        <f>C4</f>
        <v>31 janeiro,2017</v>
      </c>
      <c r="G68" s="164" t="s">
        <v>22</v>
      </c>
      <c r="H68" s="165" t="str">
        <f>B4</f>
        <v>1janeiro,2017</v>
      </c>
      <c r="I68" s="166" t="str">
        <f>C4</f>
        <v>31 janeiro,2017</v>
      </c>
      <c r="J68" s="164" t="s">
        <v>22</v>
      </c>
      <c r="K68" s="165" t="str">
        <f>B4</f>
        <v>1janeiro,2017</v>
      </c>
      <c r="L68" s="166" t="str">
        <f>C4</f>
        <v>31 janeiro,2017</v>
      </c>
      <c r="M68" s="164" t="s">
        <v>22</v>
      </c>
      <c r="N68" s="165" t="str">
        <f>N4</f>
        <v>1janeiro,2017</v>
      </c>
      <c r="O68" s="166" t="str">
        <f>O4</f>
        <v>31 janeiro,2017</v>
      </c>
      <c r="P68" s="164" t="s">
        <v>22</v>
      </c>
      <c r="Q68" s="165" t="str">
        <f>Q4</f>
        <v>1janeiro,2017</v>
      </c>
      <c r="R68" s="166" t="str">
        <f>R4</f>
        <v>31 janeiro,2017</v>
      </c>
      <c r="S68" s="164" t="s">
        <v>22</v>
      </c>
      <c r="T68" s="165" t="str">
        <f>Q4</f>
        <v>1janeiro,2017</v>
      </c>
      <c r="U68" s="166" t="str">
        <f>R4</f>
        <v>31 janeiro,2017</v>
      </c>
      <c r="V68" s="175"/>
      <c r="W68" s="176"/>
      <c r="X68" s="177"/>
    </row>
    <row r="69" spans="1:24" x14ac:dyDescent="0.2">
      <c r="V69" s="87"/>
      <c r="W69" s="87"/>
      <c r="X69" s="87"/>
    </row>
    <row r="70" spans="1:24" ht="15" x14ac:dyDescent="0.2">
      <c r="A70" s="167" t="str">
        <f>AUTOMÓVEL!A246</f>
        <v>Arlindo Rincos</v>
      </c>
      <c r="D70" s="167" t="str">
        <f>AUTOMÓVEL!A249</f>
        <v>Isair Moser</v>
      </c>
      <c r="G70" s="167" t="str">
        <f>AUTOMÓVEL!A252</f>
        <v>Marcelindo Gruner</v>
      </c>
      <c r="J70" s="167" t="e">
        <f>MATERIAIS!D92</f>
        <v>#REF!</v>
      </c>
      <c r="M70" s="167" t="e">
        <f>MATERIAIS!A129</f>
        <v>#REF!</v>
      </c>
      <c r="P70" s="167" t="s">
        <v>38</v>
      </c>
      <c r="S70" s="184" t="e">
        <f>MATERIAIS!A246</f>
        <v>#REF!</v>
      </c>
      <c r="T70" s="185"/>
      <c r="U70" s="185"/>
      <c r="V70" s="184"/>
      <c r="W70" s="186"/>
      <c r="X70" s="186"/>
    </row>
    <row r="71" spans="1:24" x14ac:dyDescent="0.2">
      <c r="V71" s="87"/>
      <c r="W71" s="87"/>
      <c r="X71" s="87"/>
    </row>
    <row r="72" spans="1:24" ht="24.75" customHeight="1" x14ac:dyDescent="0.2">
      <c r="A72" s="168" t="s">
        <v>35</v>
      </c>
      <c r="B72" s="345" t="s">
        <v>32</v>
      </c>
      <c r="C72" s="346"/>
      <c r="D72" s="168" t="s">
        <v>35</v>
      </c>
      <c r="E72" s="345" t="s">
        <v>32</v>
      </c>
      <c r="F72" s="346"/>
      <c r="G72" s="168" t="s">
        <v>35</v>
      </c>
      <c r="H72" s="345" t="s">
        <v>32</v>
      </c>
      <c r="I72" s="346"/>
      <c r="J72" s="168" t="s">
        <v>35</v>
      </c>
      <c r="K72" s="345" t="s">
        <v>32</v>
      </c>
      <c r="L72" s="346"/>
      <c r="M72" s="168" t="s">
        <v>35</v>
      </c>
      <c r="N72" s="345" t="s">
        <v>32</v>
      </c>
      <c r="O72" s="346"/>
      <c r="P72" s="168" t="s">
        <v>35</v>
      </c>
      <c r="Q72" s="345" t="s">
        <v>32</v>
      </c>
      <c r="R72" s="346"/>
      <c r="S72" s="168" t="s">
        <v>35</v>
      </c>
      <c r="T72" s="345" t="s">
        <v>32</v>
      </c>
      <c r="U72" s="357"/>
      <c r="V72" s="178"/>
      <c r="W72" s="362"/>
      <c r="X72" s="362"/>
    </row>
    <row r="73" spans="1:24" ht="24.75" customHeight="1" x14ac:dyDescent="0.2">
      <c r="A73" s="170"/>
      <c r="B73" s="345"/>
      <c r="C73" s="346"/>
      <c r="D73" s="170"/>
      <c r="E73" s="345"/>
      <c r="F73" s="346"/>
      <c r="G73" s="170"/>
      <c r="H73" s="345"/>
      <c r="I73" s="346"/>
      <c r="J73" s="170"/>
      <c r="K73" s="345"/>
      <c r="L73" s="346"/>
      <c r="M73" s="170"/>
      <c r="N73" s="345"/>
      <c r="O73" s="346"/>
      <c r="P73" s="170"/>
      <c r="Q73" s="345"/>
      <c r="R73" s="346"/>
      <c r="S73" s="170"/>
      <c r="T73" s="345"/>
      <c r="U73" s="357"/>
      <c r="V73" s="179"/>
      <c r="W73" s="362"/>
      <c r="X73" s="362"/>
    </row>
    <row r="74" spans="1:24" ht="24.75" customHeight="1" x14ac:dyDescent="0.2">
      <c r="A74" s="170"/>
      <c r="B74" s="347"/>
      <c r="C74" s="348"/>
      <c r="D74" s="170"/>
      <c r="E74" s="347"/>
      <c r="F74" s="348"/>
      <c r="G74" s="170"/>
      <c r="H74" s="347"/>
      <c r="I74" s="348"/>
      <c r="J74" s="170"/>
      <c r="K74" s="347"/>
      <c r="L74" s="348"/>
      <c r="M74" s="170"/>
      <c r="N74" s="347"/>
      <c r="O74" s="348"/>
      <c r="P74" s="170"/>
      <c r="Q74" s="347"/>
      <c r="R74" s="348"/>
      <c r="S74" s="170"/>
      <c r="T74" s="347"/>
      <c r="U74" s="358"/>
      <c r="V74" s="179"/>
      <c r="W74" s="363"/>
      <c r="X74" s="363"/>
    </row>
    <row r="75" spans="1:24" s="84" customFormat="1" ht="24.75" customHeight="1" x14ac:dyDescent="0.2">
      <c r="A75" s="187" t="s">
        <v>23</v>
      </c>
      <c r="B75" s="349">
        <f>'RESUMO - DESPESA'!C10</f>
        <v>31.9</v>
      </c>
      <c r="C75" s="350"/>
      <c r="D75" s="187" t="s">
        <v>23</v>
      </c>
      <c r="E75" s="349">
        <f>'RESUMO - DESPESA'!C13</f>
        <v>35.619999999999997</v>
      </c>
      <c r="F75" s="350"/>
      <c r="G75" s="187" t="s">
        <v>23</v>
      </c>
      <c r="H75" s="349">
        <f>'RESUMO - DESPESA'!C16</f>
        <v>135.11000000000001</v>
      </c>
      <c r="I75" s="350"/>
      <c r="J75" s="187" t="s">
        <v>23</v>
      </c>
      <c r="K75" s="349" t="e">
        <f>'RESUMO - DESPESA'!#REF!</f>
        <v>#REF!</v>
      </c>
      <c r="L75" s="350"/>
      <c r="M75" s="187" t="s">
        <v>23</v>
      </c>
      <c r="N75" s="349" t="e">
        <f>'RESUMO - DESPESA'!#REF!</f>
        <v>#REF!</v>
      </c>
      <c r="O75" s="350"/>
      <c r="P75" s="187" t="s">
        <v>23</v>
      </c>
      <c r="Q75" s="349">
        <f>'RESUMO - DESPESA'!C19</f>
        <v>74.570000000000007</v>
      </c>
      <c r="R75" s="350"/>
      <c r="S75" s="187" t="s">
        <v>23</v>
      </c>
      <c r="T75" s="349" t="e">
        <f>'RESUMO - DESPESA'!#REF!</f>
        <v>#REF!</v>
      </c>
      <c r="U75" s="359"/>
      <c r="V75" s="189"/>
      <c r="W75" s="360"/>
      <c r="X75" s="360"/>
    </row>
    <row r="76" spans="1:24" s="188" customFormat="1" ht="24.95" customHeight="1" x14ac:dyDescent="0.2">
      <c r="A76" s="187" t="s">
        <v>36</v>
      </c>
      <c r="B76" s="349">
        <f>'RESUMO - DESPESA'!E10</f>
        <v>0</v>
      </c>
      <c r="C76" s="350"/>
      <c r="D76" s="187" t="s">
        <v>36</v>
      </c>
      <c r="E76" s="349">
        <f>'RESUMO - DESPESA'!E13</f>
        <v>1.36</v>
      </c>
      <c r="F76" s="350"/>
      <c r="G76" s="187" t="s">
        <v>36</v>
      </c>
      <c r="H76" s="349">
        <f>'RESUMO - DESPESA'!E16</f>
        <v>0.09</v>
      </c>
      <c r="I76" s="350"/>
      <c r="J76" s="187" t="s">
        <v>36</v>
      </c>
      <c r="K76" s="349" t="e">
        <f>'RESUMO - DESPESA'!#REF!</f>
        <v>#REF!</v>
      </c>
      <c r="L76" s="350"/>
      <c r="M76" s="187" t="s">
        <v>36</v>
      </c>
      <c r="N76" s="349" t="e">
        <f>'RESUMO - DESPESA'!#REF!</f>
        <v>#REF!</v>
      </c>
      <c r="O76" s="350"/>
      <c r="P76" s="187" t="s">
        <v>36</v>
      </c>
      <c r="Q76" s="349">
        <f>'RESUMO - DESPESA'!E19</f>
        <v>5.74</v>
      </c>
      <c r="R76" s="350"/>
      <c r="S76" s="187" t="s">
        <v>36</v>
      </c>
      <c r="T76" s="349" t="e">
        <f>'RESUMO - DESPESA'!#REF!</f>
        <v>#REF!</v>
      </c>
      <c r="U76" s="359"/>
      <c r="V76" s="189"/>
      <c r="W76" s="360"/>
      <c r="X76" s="360"/>
    </row>
    <row r="77" spans="1:24" s="188" customFormat="1" ht="24.95" customHeight="1" x14ac:dyDescent="0.2">
      <c r="A77" s="187" t="s">
        <v>37</v>
      </c>
      <c r="B77" s="349">
        <f>'RESUMO - DESPESA'!D10</f>
        <v>260.01</v>
      </c>
      <c r="C77" s="350"/>
      <c r="D77" s="187" t="s">
        <v>37</v>
      </c>
      <c r="E77" s="349">
        <f>'RESUMO - DESPESA'!D13</f>
        <v>0</v>
      </c>
      <c r="F77" s="350"/>
      <c r="G77" s="187" t="s">
        <v>37</v>
      </c>
      <c r="H77" s="349">
        <f>'RESUMO - DESPESA'!D16</f>
        <v>0</v>
      </c>
      <c r="I77" s="350"/>
      <c r="J77" s="187" t="s">
        <v>37</v>
      </c>
      <c r="K77" s="349" t="e">
        <f>'RESUMO - DESPESA'!#REF!</f>
        <v>#REF!</v>
      </c>
      <c r="L77" s="350"/>
      <c r="M77" s="187" t="s">
        <v>37</v>
      </c>
      <c r="N77" s="349" t="e">
        <f>'RESUMO - DESPESA'!#REF!</f>
        <v>#REF!</v>
      </c>
      <c r="O77" s="350"/>
      <c r="P77" s="187" t="s">
        <v>37</v>
      </c>
      <c r="Q77" s="349">
        <f>'RESUMO - DESPESA'!D19</f>
        <v>0</v>
      </c>
      <c r="R77" s="350"/>
      <c r="S77" s="187" t="s">
        <v>37</v>
      </c>
      <c r="T77" s="349" t="e">
        <f>'RESUMO - DESPESA'!#REF!</f>
        <v>#REF!</v>
      </c>
      <c r="U77" s="359"/>
      <c r="V77" s="189"/>
      <c r="W77" s="360"/>
      <c r="X77" s="360"/>
    </row>
    <row r="78" spans="1:24" s="84" customFormat="1" ht="24.75" customHeight="1" x14ac:dyDescent="0.2">
      <c r="A78" s="187" t="s">
        <v>24</v>
      </c>
      <c r="B78" s="349">
        <f>'RESUMO - DESPESA'!F10</f>
        <v>30.25</v>
      </c>
      <c r="C78" s="350"/>
      <c r="D78" s="187" t="s">
        <v>24</v>
      </c>
      <c r="E78" s="349">
        <f>'RESUMO - DESPESA'!F13</f>
        <v>16.432000000000002</v>
      </c>
      <c r="F78" s="350"/>
      <c r="G78" s="187" t="s">
        <v>24</v>
      </c>
      <c r="H78" s="349">
        <f>'RESUMO - DESPESA'!F16</f>
        <v>29.776</v>
      </c>
      <c r="I78" s="350"/>
      <c r="J78" s="187" t="s">
        <v>24</v>
      </c>
      <c r="K78" s="349" t="e">
        <f>'RESUMO - DESPESA'!#REF!</f>
        <v>#REF!</v>
      </c>
      <c r="L78" s="350"/>
      <c r="M78" s="187" t="s">
        <v>24</v>
      </c>
      <c r="N78" s="349" t="e">
        <f>'RESUMO - DESPESA'!#REF!</f>
        <v>#REF!</v>
      </c>
      <c r="O78" s="350"/>
      <c r="P78" s="187" t="s">
        <v>24</v>
      </c>
      <c r="Q78" s="349">
        <f>'RESUMO - DESPESA'!F19</f>
        <v>47.244</v>
      </c>
      <c r="R78" s="350"/>
      <c r="S78" s="187" t="s">
        <v>24</v>
      </c>
      <c r="T78" s="349" t="e">
        <f>'RESUMO - DESPESA'!#REF!</f>
        <v>#REF!</v>
      </c>
      <c r="U78" s="359"/>
      <c r="V78" s="189"/>
      <c r="W78" s="360"/>
      <c r="X78" s="360"/>
    </row>
    <row r="79" spans="1:24" s="84" customFormat="1" ht="24.75" customHeight="1" x14ac:dyDescent="0.2">
      <c r="A79" s="187" t="s">
        <v>25</v>
      </c>
      <c r="B79" s="349">
        <f>'RESUMO - DESPESA'!G10</f>
        <v>0</v>
      </c>
      <c r="C79" s="350"/>
      <c r="D79" s="187" t="s">
        <v>25</v>
      </c>
      <c r="E79" s="349">
        <f>'RESUMO - DESPESA'!G13</f>
        <v>0</v>
      </c>
      <c r="F79" s="350"/>
      <c r="G79" s="187" t="s">
        <v>25</v>
      </c>
      <c r="H79" s="349">
        <f>'RESUMO - DESPESA'!G16</f>
        <v>0</v>
      </c>
      <c r="I79" s="350"/>
      <c r="J79" s="187" t="s">
        <v>25</v>
      </c>
      <c r="K79" s="349" t="e">
        <f>'RESUMO - DESPESA'!#REF!</f>
        <v>#REF!</v>
      </c>
      <c r="L79" s="350"/>
      <c r="M79" s="187" t="s">
        <v>25</v>
      </c>
      <c r="N79" s="349" t="e">
        <f>'RESUMO - DESPESA'!#REF!</f>
        <v>#REF!</v>
      </c>
      <c r="O79" s="350"/>
      <c r="P79" s="187" t="s">
        <v>25</v>
      </c>
      <c r="Q79" s="349">
        <f>'RESUMO - DESPESA'!G19</f>
        <v>0</v>
      </c>
      <c r="R79" s="350"/>
      <c r="S79" s="187" t="s">
        <v>25</v>
      </c>
      <c r="T79" s="349" t="e">
        <f>'RESUMO - DESPESA'!#REF!</f>
        <v>#REF!</v>
      </c>
      <c r="U79" s="359"/>
      <c r="V79" s="189"/>
      <c r="W79" s="360"/>
      <c r="X79" s="360"/>
    </row>
    <row r="80" spans="1:24" s="84" customFormat="1" ht="24.75" customHeight="1" x14ac:dyDescent="0.2">
      <c r="A80" s="187" t="s">
        <v>26</v>
      </c>
      <c r="B80" s="349">
        <f>'RESUMO - DESPESA'!J10</f>
        <v>0</v>
      </c>
      <c r="C80" s="350"/>
      <c r="D80" s="187" t="s">
        <v>26</v>
      </c>
      <c r="E80" s="349">
        <f>'RESUMO - DESPESA'!J13</f>
        <v>0</v>
      </c>
      <c r="F80" s="350"/>
      <c r="G80" s="187" t="s">
        <v>26</v>
      </c>
      <c r="H80" s="349">
        <f>'RESUMO - DESPESA'!J16</f>
        <v>0</v>
      </c>
      <c r="I80" s="350"/>
      <c r="J80" s="187" t="s">
        <v>26</v>
      </c>
      <c r="K80" s="349" t="e">
        <f>'RESUMO - DESPESA'!#REF!</f>
        <v>#REF!</v>
      </c>
      <c r="L80" s="350"/>
      <c r="M80" s="187" t="s">
        <v>26</v>
      </c>
      <c r="N80" s="349" t="e">
        <f>'RESUMO - DESPESA'!#REF!</f>
        <v>#REF!</v>
      </c>
      <c r="O80" s="350"/>
      <c r="P80" s="187" t="s">
        <v>26</v>
      </c>
      <c r="Q80" s="349">
        <f>'RESUMO - DESPESA'!J19</f>
        <v>0</v>
      </c>
      <c r="R80" s="350"/>
      <c r="S80" s="187" t="s">
        <v>26</v>
      </c>
      <c r="T80" s="349" t="e">
        <f>'RESUMO - DESPESA'!#REF!</f>
        <v>#REF!</v>
      </c>
      <c r="U80" s="359"/>
      <c r="V80" s="189"/>
      <c r="W80" s="360"/>
      <c r="X80" s="360"/>
    </row>
    <row r="81" spans="1:24" s="84" customFormat="1" ht="24.75" customHeight="1" x14ac:dyDescent="0.2">
      <c r="A81" s="187" t="s">
        <v>29</v>
      </c>
      <c r="B81" s="349">
        <f>'RESUMO - DESPESA'!I10</f>
        <v>0</v>
      </c>
      <c r="C81" s="350"/>
      <c r="D81" s="187" t="s">
        <v>29</v>
      </c>
      <c r="E81" s="349">
        <f>'RESUMO - DESPESA'!I13</f>
        <v>0</v>
      </c>
      <c r="F81" s="350"/>
      <c r="G81" s="187" t="s">
        <v>29</v>
      </c>
      <c r="H81" s="349">
        <f>'RESUMO - DESPESA'!I16</f>
        <v>0</v>
      </c>
      <c r="I81" s="350"/>
      <c r="J81" s="187" t="s">
        <v>29</v>
      </c>
      <c r="K81" s="349" t="e">
        <f>'RESUMO - DESPESA'!#REF!</f>
        <v>#REF!</v>
      </c>
      <c r="L81" s="350"/>
      <c r="M81" s="187" t="s">
        <v>29</v>
      </c>
      <c r="N81" s="349" t="e">
        <f>'RESUMO - DESPESA'!#REF!</f>
        <v>#REF!</v>
      </c>
      <c r="O81" s="350"/>
      <c r="P81" s="187" t="s">
        <v>29</v>
      </c>
      <c r="Q81" s="349">
        <f>'RESUMO - DESPESA'!I19</f>
        <v>0</v>
      </c>
      <c r="R81" s="350"/>
      <c r="S81" s="187" t="s">
        <v>29</v>
      </c>
      <c r="T81" s="349" t="e">
        <f>'RESUMO - DESPESA'!#REF!</f>
        <v>#REF!</v>
      </c>
      <c r="U81" s="359"/>
      <c r="V81" s="189"/>
      <c r="W81" s="360"/>
      <c r="X81" s="360"/>
    </row>
    <row r="82" spans="1:24" s="84" customFormat="1" ht="24.75" customHeight="1" x14ac:dyDescent="0.2">
      <c r="A82" s="187" t="s">
        <v>27</v>
      </c>
      <c r="B82" s="349">
        <f>'RESUMO - DESPESA'!H10</f>
        <v>0</v>
      </c>
      <c r="C82" s="350"/>
      <c r="D82" s="187" t="s">
        <v>27</v>
      </c>
      <c r="E82" s="349">
        <f>'RESUMO - DESPESA'!H13</f>
        <v>0</v>
      </c>
      <c r="F82" s="350"/>
      <c r="G82" s="187" t="s">
        <v>27</v>
      </c>
      <c r="H82" s="349">
        <f>'RESUMO - DESPESA'!H16</f>
        <v>0</v>
      </c>
      <c r="I82" s="350"/>
      <c r="J82" s="187" t="s">
        <v>27</v>
      </c>
      <c r="K82" s="349" t="e">
        <f>'RESUMO - DESPESA'!#REF!</f>
        <v>#REF!</v>
      </c>
      <c r="L82" s="350"/>
      <c r="M82" s="187" t="s">
        <v>27</v>
      </c>
      <c r="N82" s="349" t="e">
        <f>'RESUMO - DESPESA'!#REF!</f>
        <v>#REF!</v>
      </c>
      <c r="O82" s="350"/>
      <c r="P82" s="187" t="s">
        <v>27</v>
      </c>
      <c r="Q82" s="349">
        <f>'RESUMO - DESPESA'!H19</f>
        <v>0</v>
      </c>
      <c r="R82" s="350"/>
      <c r="S82" s="187" t="s">
        <v>27</v>
      </c>
      <c r="T82" s="349" t="e">
        <f>'RESUMO - DESPESA'!#REF!</f>
        <v>#REF!</v>
      </c>
      <c r="U82" s="359"/>
      <c r="V82" s="189"/>
      <c r="W82" s="360"/>
      <c r="X82" s="360"/>
    </row>
    <row r="83" spans="1:24" s="84" customFormat="1" ht="24.75" customHeight="1" x14ac:dyDescent="0.2">
      <c r="A83" s="187" t="s">
        <v>28</v>
      </c>
      <c r="B83" s="349">
        <f>'RESUMO - DESPESA'!K10</f>
        <v>0</v>
      </c>
      <c r="C83" s="350"/>
      <c r="D83" s="187" t="s">
        <v>28</v>
      </c>
      <c r="E83" s="349">
        <f>'RESUMO - DESPESA'!K13</f>
        <v>0</v>
      </c>
      <c r="F83" s="350"/>
      <c r="G83" s="187" t="s">
        <v>28</v>
      </c>
      <c r="H83" s="349">
        <f>'RESUMO - DESPESA'!K16</f>
        <v>0</v>
      </c>
      <c r="I83" s="350"/>
      <c r="J83" s="187" t="s">
        <v>28</v>
      </c>
      <c r="K83" s="349" t="e">
        <f>'RESUMO - DESPESA'!#REF!</f>
        <v>#REF!</v>
      </c>
      <c r="L83" s="350"/>
      <c r="M83" s="187" t="s">
        <v>28</v>
      </c>
      <c r="N83" s="349" t="e">
        <f>'RESUMO - DESPESA'!#REF!</f>
        <v>#REF!</v>
      </c>
      <c r="O83" s="350"/>
      <c r="P83" s="187" t="s">
        <v>28</v>
      </c>
      <c r="Q83" s="349">
        <f>'RESUMO - DESPESA'!K19</f>
        <v>0</v>
      </c>
      <c r="R83" s="350"/>
      <c r="S83" s="187" t="s">
        <v>28</v>
      </c>
      <c r="T83" s="349" t="e">
        <f>'RESUMO - DESPESA'!#REF!</f>
        <v>#REF!</v>
      </c>
      <c r="U83" s="359"/>
      <c r="V83" s="189"/>
      <c r="W83" s="360"/>
      <c r="X83" s="360"/>
    </row>
    <row r="84" spans="1:24" s="84" customFormat="1" ht="24.75" customHeight="1" x14ac:dyDescent="0.2">
      <c r="A84" s="187" t="s">
        <v>30</v>
      </c>
      <c r="B84" s="349">
        <f>'RESUMO - DESPESA'!L10</f>
        <v>0</v>
      </c>
      <c r="C84" s="350"/>
      <c r="D84" s="187" t="s">
        <v>30</v>
      </c>
      <c r="E84" s="349">
        <f>'RESUMO - DESPESA'!L13</f>
        <v>0</v>
      </c>
      <c r="F84" s="350"/>
      <c r="G84" s="187" t="s">
        <v>30</v>
      </c>
      <c r="H84" s="349">
        <f>'RESUMO - DESPESA'!L16</f>
        <v>0</v>
      </c>
      <c r="I84" s="350"/>
      <c r="J84" s="187" t="s">
        <v>30</v>
      </c>
      <c r="K84" s="349" t="e">
        <f>'RESUMO - DESPESA'!#REF!</f>
        <v>#REF!</v>
      </c>
      <c r="L84" s="350"/>
      <c r="M84" s="187" t="s">
        <v>30</v>
      </c>
      <c r="N84" s="349" t="e">
        <f>'RESUMO - DESPESA'!#REF!</f>
        <v>#REF!</v>
      </c>
      <c r="O84" s="350"/>
      <c r="P84" s="187" t="s">
        <v>30</v>
      </c>
      <c r="Q84" s="349">
        <f>'RESUMO - DESPESA'!L19</f>
        <v>0</v>
      </c>
      <c r="R84" s="350"/>
      <c r="S84" s="187" t="str">
        <f>P84</f>
        <v>Outros</v>
      </c>
      <c r="T84" s="349" t="e">
        <f>'RESUMO - DESPESA'!#REF!</f>
        <v>#REF!</v>
      </c>
      <c r="U84" s="359"/>
      <c r="V84" s="189"/>
      <c r="W84" s="360"/>
      <c r="X84" s="360"/>
    </row>
    <row r="85" spans="1:24" x14ac:dyDescent="0.2">
      <c r="V85" s="87"/>
      <c r="W85" s="87"/>
      <c r="X85" s="87"/>
    </row>
    <row r="86" spans="1:24" ht="72" customHeight="1" x14ac:dyDescent="0.2">
      <c r="V86" s="87"/>
      <c r="W86" s="87"/>
      <c r="X86" s="87"/>
    </row>
    <row r="87" spans="1:24" x14ac:dyDescent="0.2">
      <c r="V87" s="87"/>
      <c r="W87" s="87"/>
      <c r="X87" s="87"/>
    </row>
    <row r="88" spans="1:24" ht="19.5" customHeight="1" x14ac:dyDescent="0.2">
      <c r="A88" s="355" t="s">
        <v>31</v>
      </c>
      <c r="B88" s="355"/>
      <c r="C88" s="355"/>
      <c r="D88" s="355" t="s">
        <v>31</v>
      </c>
      <c r="E88" s="355"/>
      <c r="F88" s="355"/>
      <c r="G88" s="355" t="s">
        <v>31</v>
      </c>
      <c r="H88" s="355"/>
      <c r="I88" s="355"/>
      <c r="J88" s="355" t="s">
        <v>31</v>
      </c>
      <c r="K88" s="355"/>
      <c r="L88" s="355"/>
      <c r="M88" s="355" t="s">
        <v>31</v>
      </c>
      <c r="N88" s="355"/>
      <c r="O88" s="355"/>
      <c r="P88" s="355" t="s">
        <v>31</v>
      </c>
      <c r="Q88" s="355"/>
      <c r="R88" s="355"/>
      <c r="S88" s="355" t="s">
        <v>31</v>
      </c>
      <c r="T88" s="355"/>
      <c r="U88" s="355"/>
      <c r="V88" s="361"/>
      <c r="W88" s="361"/>
      <c r="X88" s="361"/>
    </row>
    <row r="89" spans="1:24" ht="19.5" customHeight="1" x14ac:dyDescent="0.2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61"/>
      <c r="W89" s="361"/>
      <c r="X89" s="361"/>
    </row>
    <row r="90" spans="1:24" ht="19.5" customHeight="1" x14ac:dyDescent="0.2">
      <c r="A90" s="171"/>
      <c r="D90" s="171"/>
      <c r="G90" s="171"/>
      <c r="J90" s="171"/>
      <c r="M90" s="171"/>
      <c r="P90" s="171"/>
      <c r="S90" s="171"/>
      <c r="V90" s="180"/>
      <c r="W90" s="87"/>
      <c r="X90" s="87"/>
    </row>
    <row r="91" spans="1:24" ht="19.5" customHeight="1" x14ac:dyDescent="0.2">
      <c r="A91" s="172"/>
      <c r="B91" s="173"/>
      <c r="C91" s="169"/>
      <c r="D91" s="172"/>
      <c r="E91" s="173"/>
      <c r="F91" s="169"/>
      <c r="G91" s="172"/>
      <c r="H91" s="173"/>
      <c r="I91" s="169"/>
      <c r="J91" s="172"/>
      <c r="K91" s="173"/>
      <c r="L91" s="169"/>
      <c r="M91" s="172"/>
      <c r="N91" s="173"/>
      <c r="O91" s="169"/>
      <c r="P91" s="172"/>
      <c r="Q91" s="173"/>
      <c r="R91" s="169"/>
      <c r="S91" s="172"/>
      <c r="T91" s="173"/>
      <c r="U91" s="169"/>
      <c r="V91" s="181"/>
      <c r="W91" s="182"/>
      <c r="X91" s="183"/>
    </row>
    <row r="92" spans="1:24" s="84" customFormat="1" ht="19.5" customHeight="1" x14ac:dyDescent="0.2">
      <c r="A92" s="344" t="s">
        <v>33</v>
      </c>
      <c r="B92" s="354">
        <f>SUM(B75:C84)</f>
        <v>322.15999999999997</v>
      </c>
      <c r="C92" s="354"/>
      <c r="D92" s="344" t="s">
        <v>33</v>
      </c>
      <c r="E92" s="354">
        <f>SUM(E75:F84)</f>
        <v>53.411999999999999</v>
      </c>
      <c r="F92" s="354"/>
      <c r="G92" s="344" t="s">
        <v>33</v>
      </c>
      <c r="H92" s="354">
        <f>SUM(H75:I84)</f>
        <v>164.97600000000003</v>
      </c>
      <c r="I92" s="354"/>
      <c r="J92" s="344" t="s">
        <v>33</v>
      </c>
      <c r="K92" s="354" t="e">
        <f>SUM(K75:L84)</f>
        <v>#REF!</v>
      </c>
      <c r="L92" s="354"/>
      <c r="M92" s="344" t="s">
        <v>33</v>
      </c>
      <c r="N92" s="354" t="e">
        <f>SUM(N75:O84)</f>
        <v>#REF!</v>
      </c>
      <c r="O92" s="354"/>
      <c r="P92" s="344" t="s">
        <v>33</v>
      </c>
      <c r="Q92" s="354">
        <f>SUM(Q75:R84)</f>
        <v>127.554</v>
      </c>
      <c r="R92" s="354"/>
      <c r="S92" s="344" t="s">
        <v>33</v>
      </c>
      <c r="T92" s="354" t="e">
        <f>SUM(T75:U84)</f>
        <v>#REF!</v>
      </c>
      <c r="U92" s="354"/>
      <c r="V92" s="364"/>
      <c r="W92" s="365"/>
      <c r="X92" s="365"/>
    </row>
    <row r="93" spans="1:24" s="84" customFormat="1" ht="19.5" customHeight="1" x14ac:dyDescent="0.2">
      <c r="A93" s="344"/>
      <c r="B93" s="354"/>
      <c r="C93" s="354"/>
      <c r="D93" s="344"/>
      <c r="E93" s="354"/>
      <c r="F93" s="354"/>
      <c r="G93" s="344"/>
      <c r="H93" s="354"/>
      <c r="I93" s="354"/>
      <c r="J93" s="344"/>
      <c r="K93" s="354"/>
      <c r="L93" s="354"/>
      <c r="M93" s="344"/>
      <c r="N93" s="354"/>
      <c r="O93" s="354"/>
      <c r="P93" s="344"/>
      <c r="Q93" s="354"/>
      <c r="R93" s="354"/>
      <c r="S93" s="344"/>
      <c r="T93" s="354"/>
      <c r="U93" s="354"/>
      <c r="V93" s="364"/>
      <c r="W93" s="365"/>
      <c r="X93" s="365"/>
    </row>
    <row r="94" spans="1:24" x14ac:dyDescent="0.2">
      <c r="V94" s="87"/>
      <c r="W94" s="87"/>
      <c r="X94" s="87"/>
    </row>
    <row r="95" spans="1:24" x14ac:dyDescent="0.2">
      <c r="V95" s="87"/>
      <c r="W95" s="87"/>
      <c r="X95" s="87"/>
    </row>
    <row r="96" spans="1:24" x14ac:dyDescent="0.2">
      <c r="V96" s="87"/>
      <c r="W96" s="87"/>
      <c r="X96" s="87"/>
    </row>
  </sheetData>
  <sheetProtection selectLockedCells="1"/>
  <mergeCells count="385">
    <mergeCell ref="E47:F47"/>
    <mergeCell ref="E48:F48"/>
    <mergeCell ref="B47:C47"/>
    <mergeCell ref="B52:C52"/>
    <mergeCell ref="B46:C46"/>
    <mergeCell ref="A60:A61"/>
    <mergeCell ref="G56:I57"/>
    <mergeCell ref="D56:F57"/>
    <mergeCell ref="A56:C57"/>
    <mergeCell ref="H46:I46"/>
    <mergeCell ref="H47:I47"/>
    <mergeCell ref="H48:I48"/>
    <mergeCell ref="H49:I49"/>
    <mergeCell ref="E49:F49"/>
    <mergeCell ref="B48:C48"/>
    <mergeCell ref="B49:C49"/>
    <mergeCell ref="E46:F46"/>
    <mergeCell ref="E50:F50"/>
    <mergeCell ref="E51:F51"/>
    <mergeCell ref="E52:F52"/>
    <mergeCell ref="B50:C50"/>
    <mergeCell ref="B51:C51"/>
    <mergeCell ref="D60:D61"/>
    <mergeCell ref="B60:C61"/>
    <mergeCell ref="Q44:R44"/>
    <mergeCell ref="Q45:R45"/>
    <mergeCell ref="T51:U51"/>
    <mergeCell ref="Q49:R49"/>
    <mergeCell ref="Q46:R46"/>
    <mergeCell ref="Q47:R47"/>
    <mergeCell ref="Q48:R48"/>
    <mergeCell ref="T52:U52"/>
    <mergeCell ref="T46:U46"/>
    <mergeCell ref="T47:U47"/>
    <mergeCell ref="T48:U48"/>
    <mergeCell ref="T49:U49"/>
    <mergeCell ref="T50:U50"/>
    <mergeCell ref="V92:V93"/>
    <mergeCell ref="W92:X93"/>
    <mergeCell ref="W82:X82"/>
    <mergeCell ref="W83:X83"/>
    <mergeCell ref="W48:X48"/>
    <mergeCell ref="W49:X49"/>
    <mergeCell ref="W50:X50"/>
    <mergeCell ref="W51:X51"/>
    <mergeCell ref="W80:X80"/>
    <mergeCell ref="W81:X81"/>
    <mergeCell ref="W72:X72"/>
    <mergeCell ref="W73:X73"/>
    <mergeCell ref="W76:X76"/>
    <mergeCell ref="W77:X77"/>
    <mergeCell ref="W84:X84"/>
    <mergeCell ref="V88:X89"/>
    <mergeCell ref="W74:X74"/>
    <mergeCell ref="W75:X75"/>
    <mergeCell ref="W78:X78"/>
    <mergeCell ref="W79:X79"/>
    <mergeCell ref="V60:V61"/>
    <mergeCell ref="W60:X61"/>
    <mergeCell ref="W16:X16"/>
    <mergeCell ref="W17:X17"/>
    <mergeCell ref="W52:X52"/>
    <mergeCell ref="V56:X57"/>
    <mergeCell ref="W47:X47"/>
    <mergeCell ref="W20:X20"/>
    <mergeCell ref="V23:X24"/>
    <mergeCell ref="V27:V28"/>
    <mergeCell ref="W27:X28"/>
    <mergeCell ref="W41:X41"/>
    <mergeCell ref="W18:X18"/>
    <mergeCell ref="W19:X19"/>
    <mergeCell ref="W43:X43"/>
    <mergeCell ref="W44:X44"/>
    <mergeCell ref="W45:X45"/>
    <mergeCell ref="W46:X46"/>
    <mergeCell ref="W40:X40"/>
    <mergeCell ref="W42:X42"/>
    <mergeCell ref="W8:X8"/>
    <mergeCell ref="W9:X9"/>
    <mergeCell ref="W10:X10"/>
    <mergeCell ref="W11:X11"/>
    <mergeCell ref="W12:X12"/>
    <mergeCell ref="W13:X13"/>
    <mergeCell ref="W14:X14"/>
    <mergeCell ref="W15:X15"/>
    <mergeCell ref="S88:U89"/>
    <mergeCell ref="T72:U72"/>
    <mergeCell ref="T73:U73"/>
    <mergeCell ref="T74:U74"/>
    <mergeCell ref="T75:U75"/>
    <mergeCell ref="T76:U76"/>
    <mergeCell ref="T77:U77"/>
    <mergeCell ref="T78:U78"/>
    <mergeCell ref="S56:U57"/>
    <mergeCell ref="S60:S61"/>
    <mergeCell ref="T60:U61"/>
    <mergeCell ref="T45:U45"/>
    <mergeCell ref="S23:U24"/>
    <mergeCell ref="S27:S28"/>
    <mergeCell ref="T27:U28"/>
    <mergeCell ref="T17:U17"/>
    <mergeCell ref="S92:S93"/>
    <mergeCell ref="T92:U93"/>
    <mergeCell ref="T79:U79"/>
    <mergeCell ref="T80:U80"/>
    <mergeCell ref="T81:U81"/>
    <mergeCell ref="T82:U82"/>
    <mergeCell ref="T83:U83"/>
    <mergeCell ref="T84:U84"/>
    <mergeCell ref="P88:R89"/>
    <mergeCell ref="P92:P93"/>
    <mergeCell ref="Q92:R93"/>
    <mergeCell ref="Q84:R84"/>
    <mergeCell ref="Q83:R83"/>
    <mergeCell ref="Q82:R82"/>
    <mergeCell ref="B82:C82"/>
    <mergeCell ref="G92:G93"/>
    <mergeCell ref="H92:I93"/>
    <mergeCell ref="J88:L89"/>
    <mergeCell ref="J92:J93"/>
    <mergeCell ref="K92:L93"/>
    <mergeCell ref="G88:I89"/>
    <mergeCell ref="M88:O89"/>
    <mergeCell ref="M92:M93"/>
    <mergeCell ref="N92:O93"/>
    <mergeCell ref="A88:C89"/>
    <mergeCell ref="A92:A93"/>
    <mergeCell ref="B92:C93"/>
    <mergeCell ref="D88:F89"/>
    <mergeCell ref="D92:D93"/>
    <mergeCell ref="E92:F93"/>
    <mergeCell ref="N83:O83"/>
    <mergeCell ref="N84:O84"/>
    <mergeCell ref="N82:O82"/>
    <mergeCell ref="B84:C84"/>
    <mergeCell ref="E84:F84"/>
    <mergeCell ref="Q77:R77"/>
    <mergeCell ref="Q74:R74"/>
    <mergeCell ref="Q75:R75"/>
    <mergeCell ref="Q76:R76"/>
    <mergeCell ref="N74:O74"/>
    <mergeCell ref="N75:O75"/>
    <mergeCell ref="N76:O76"/>
    <mergeCell ref="N77:O77"/>
    <mergeCell ref="K74:L74"/>
    <mergeCell ref="K75:L75"/>
    <mergeCell ref="K76:L76"/>
    <mergeCell ref="K77:L77"/>
    <mergeCell ref="Q78:R78"/>
    <mergeCell ref="Q79:R79"/>
    <mergeCell ref="Q80:R80"/>
    <mergeCell ref="Q81:R81"/>
    <mergeCell ref="N80:O80"/>
    <mergeCell ref="N81:O81"/>
    <mergeCell ref="N78:O78"/>
    <mergeCell ref="N79:O79"/>
    <mergeCell ref="K81:L81"/>
    <mergeCell ref="K78:L78"/>
    <mergeCell ref="B72:C72"/>
    <mergeCell ref="B73:C73"/>
    <mergeCell ref="Q41:R41"/>
    <mergeCell ref="Q42:R42"/>
    <mergeCell ref="Q43:R43"/>
    <mergeCell ref="J60:J61"/>
    <mergeCell ref="K60:L61"/>
    <mergeCell ref="N60:O61"/>
    <mergeCell ref="H52:I52"/>
    <mergeCell ref="H51:I51"/>
    <mergeCell ref="Q60:R61"/>
    <mergeCell ref="N52:O52"/>
    <mergeCell ref="K52:L52"/>
    <mergeCell ref="K42:L42"/>
    <mergeCell ref="K43:L43"/>
    <mergeCell ref="K44:L44"/>
    <mergeCell ref="K49:L49"/>
    <mergeCell ref="M56:O57"/>
    <mergeCell ref="M60:M61"/>
    <mergeCell ref="N45:O45"/>
    <mergeCell ref="N51:O51"/>
    <mergeCell ref="K50:L50"/>
    <mergeCell ref="K51:L51"/>
    <mergeCell ref="N49:O49"/>
    <mergeCell ref="E27:F28"/>
    <mergeCell ref="G27:G28"/>
    <mergeCell ref="H27:I28"/>
    <mergeCell ref="G60:G61"/>
    <mergeCell ref="H60:I61"/>
    <mergeCell ref="Q72:R72"/>
    <mergeCell ref="Q73:R73"/>
    <mergeCell ref="Q50:R50"/>
    <mergeCell ref="Q51:R51"/>
    <mergeCell ref="Q52:R52"/>
    <mergeCell ref="N72:O72"/>
    <mergeCell ref="N73:O73"/>
    <mergeCell ref="P56:R57"/>
    <mergeCell ref="P60:P61"/>
    <mergeCell ref="K73:L73"/>
    <mergeCell ref="E45:F45"/>
    <mergeCell ref="E60:F61"/>
    <mergeCell ref="N50:O50"/>
    <mergeCell ref="N46:O46"/>
    <mergeCell ref="N47:O47"/>
    <mergeCell ref="K46:L46"/>
    <mergeCell ref="K47:L47"/>
    <mergeCell ref="K48:L48"/>
    <mergeCell ref="N48:O48"/>
    <mergeCell ref="J56:L57"/>
    <mergeCell ref="K84:L84"/>
    <mergeCell ref="H40:I40"/>
    <mergeCell ref="H41:I41"/>
    <mergeCell ref="H42:I42"/>
    <mergeCell ref="H43:I43"/>
    <mergeCell ref="H44:I44"/>
    <mergeCell ref="H45:I45"/>
    <mergeCell ref="H84:I84"/>
    <mergeCell ref="K72:L72"/>
    <mergeCell ref="H50:I50"/>
    <mergeCell ref="K79:L79"/>
    <mergeCell ref="K80:L80"/>
    <mergeCell ref="H78:I78"/>
    <mergeCell ref="H79:I79"/>
    <mergeCell ref="H80:I80"/>
    <mergeCell ref="K83:L83"/>
    <mergeCell ref="H81:I81"/>
    <mergeCell ref="K82:L82"/>
    <mergeCell ref="E74:F74"/>
    <mergeCell ref="H83:I83"/>
    <mergeCell ref="H72:I72"/>
    <mergeCell ref="H73:I73"/>
    <mergeCell ref="H74:I74"/>
    <mergeCell ref="H75:I75"/>
    <mergeCell ref="H76:I76"/>
    <mergeCell ref="H77:I77"/>
    <mergeCell ref="B74:C74"/>
    <mergeCell ref="B75:C75"/>
    <mergeCell ref="B83:C83"/>
    <mergeCell ref="H82:I82"/>
    <mergeCell ref="E82:F82"/>
    <mergeCell ref="E83:F83"/>
    <mergeCell ref="B79:C79"/>
    <mergeCell ref="B80:C80"/>
    <mergeCell ref="B81:C81"/>
    <mergeCell ref="E75:F75"/>
    <mergeCell ref="B76:C76"/>
    <mergeCell ref="B77:C77"/>
    <mergeCell ref="B78:C78"/>
    <mergeCell ref="E76:F76"/>
    <mergeCell ref="E77:F77"/>
    <mergeCell ref="E78:F78"/>
    <mergeCell ref="E79:F79"/>
    <mergeCell ref="E80:F80"/>
    <mergeCell ref="E81:F81"/>
    <mergeCell ref="E72:F72"/>
    <mergeCell ref="E73:F73"/>
    <mergeCell ref="B45:C45"/>
    <mergeCell ref="T18:U18"/>
    <mergeCell ref="T19:U19"/>
    <mergeCell ref="T20:U20"/>
    <mergeCell ref="A23:C24"/>
    <mergeCell ref="D23:F24"/>
    <mergeCell ref="G23:I24"/>
    <mergeCell ref="H20:I20"/>
    <mergeCell ref="P23:R24"/>
    <mergeCell ref="Q27:R28"/>
    <mergeCell ref="T40:U40"/>
    <mergeCell ref="T41:U41"/>
    <mergeCell ref="T42:U42"/>
    <mergeCell ref="T43:U43"/>
    <mergeCell ref="T44:U44"/>
    <mergeCell ref="K45:L45"/>
    <mergeCell ref="M23:O24"/>
    <mergeCell ref="J23:L24"/>
    <mergeCell ref="Q40:R40"/>
    <mergeCell ref="H17:I17"/>
    <mergeCell ref="E20:F20"/>
    <mergeCell ref="N17:O17"/>
    <mergeCell ref="B18:C18"/>
    <mergeCell ref="B19:C19"/>
    <mergeCell ref="B17:C17"/>
    <mergeCell ref="B20:C20"/>
    <mergeCell ref="Q20:R20"/>
    <mergeCell ref="Q17:R17"/>
    <mergeCell ref="N18:O18"/>
    <mergeCell ref="N19:O19"/>
    <mergeCell ref="Q19:R19"/>
    <mergeCell ref="K20:L20"/>
    <mergeCell ref="K19:L19"/>
    <mergeCell ref="N20:O20"/>
    <mergeCell ref="Q18:R18"/>
    <mergeCell ref="E40:F40"/>
    <mergeCell ref="E41:F41"/>
    <mergeCell ref="E42:F42"/>
    <mergeCell ref="E43:F43"/>
    <mergeCell ref="E44:F44"/>
    <mergeCell ref="B42:C42"/>
    <mergeCell ref="B43:C43"/>
    <mergeCell ref="B44:C44"/>
    <mergeCell ref="P27:P28"/>
    <mergeCell ref="B41:C41"/>
    <mergeCell ref="B40:C40"/>
    <mergeCell ref="K40:L40"/>
    <mergeCell ref="K41:L41"/>
    <mergeCell ref="J27:J28"/>
    <mergeCell ref="K27:L28"/>
    <mergeCell ref="M27:M28"/>
    <mergeCell ref="N27:O28"/>
    <mergeCell ref="N40:O40"/>
    <mergeCell ref="N41:O41"/>
    <mergeCell ref="N42:O42"/>
    <mergeCell ref="N43:O43"/>
    <mergeCell ref="N44:O44"/>
    <mergeCell ref="B27:C28"/>
    <mergeCell ref="D27:D28"/>
    <mergeCell ref="T8:U8"/>
    <mergeCell ref="T9:U9"/>
    <mergeCell ref="T10:U10"/>
    <mergeCell ref="T11:U11"/>
    <mergeCell ref="T12:U12"/>
    <mergeCell ref="T13:U13"/>
    <mergeCell ref="Q14:R14"/>
    <mergeCell ref="Q15:R15"/>
    <mergeCell ref="Q16:R16"/>
    <mergeCell ref="T15:U15"/>
    <mergeCell ref="T16:U16"/>
    <mergeCell ref="Q8:R8"/>
    <mergeCell ref="Q9:R9"/>
    <mergeCell ref="Q10:R10"/>
    <mergeCell ref="Q11:R11"/>
    <mergeCell ref="Q12:R12"/>
    <mergeCell ref="Q13:R13"/>
    <mergeCell ref="T14:U14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K15:L15"/>
    <mergeCell ref="K16:L16"/>
    <mergeCell ref="K17:L17"/>
    <mergeCell ref="K18:L18"/>
    <mergeCell ref="K8:L8"/>
    <mergeCell ref="K9:L9"/>
    <mergeCell ref="K10:L10"/>
    <mergeCell ref="K11:L11"/>
    <mergeCell ref="K12:L12"/>
    <mergeCell ref="K13:L13"/>
    <mergeCell ref="K14:L14"/>
    <mergeCell ref="E8:F8"/>
    <mergeCell ref="E9:F9"/>
    <mergeCell ref="E10:F10"/>
    <mergeCell ref="E11:F11"/>
    <mergeCell ref="E12:F12"/>
    <mergeCell ref="E13:F13"/>
    <mergeCell ref="E18:F18"/>
    <mergeCell ref="G54:I54"/>
    <mergeCell ref="H8:I8"/>
    <mergeCell ref="H9:I9"/>
    <mergeCell ref="H10:I10"/>
    <mergeCell ref="H11:I11"/>
    <mergeCell ref="H12:I12"/>
    <mergeCell ref="H13:I13"/>
    <mergeCell ref="E19:F19"/>
    <mergeCell ref="H14:I14"/>
    <mergeCell ref="H15:I15"/>
    <mergeCell ref="H16:I16"/>
    <mergeCell ref="E14:F14"/>
    <mergeCell ref="E15:F15"/>
    <mergeCell ref="E16:F16"/>
    <mergeCell ref="E17:F17"/>
    <mergeCell ref="H18:I18"/>
    <mergeCell ref="H19:I19"/>
    <mergeCell ref="A27:A28"/>
    <mergeCell ref="B8:C8"/>
    <mergeCell ref="B10:C10"/>
    <mergeCell ref="B11:C11"/>
    <mergeCell ref="B12:C12"/>
    <mergeCell ref="B13:C13"/>
    <mergeCell ref="B14:C14"/>
    <mergeCell ref="B15:C15"/>
    <mergeCell ref="B16:C16"/>
    <mergeCell ref="B9:C9"/>
  </mergeCells>
  <phoneticPr fontId="16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>
    <oddHeader>&amp;L&amp;G&amp;C&amp;"Arial,Negrito itálico"&amp;16CÂMARA MUNICIPAL DE JARAGUÁ DO SUL&amp;"Arial,Normal"&amp;10
&amp;"Arial,Negrito itálico"&amp;11SISTEMA DE GERENCIAMENTO DO GABINETE PARLAMENTAR</oddHeader>
    <oddFooter>&amp;L&amp;8* Se negativo será debitado no mês seguinte
Impresso em &amp;D às &amp;T&amp;C&amp;"Arial,Itálico"&amp;7
&amp;R&amp;"Arial,Itálico"&amp;7_______________________
Maurício Silva Rodolpho     
Depto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RESUMO - DESPESA</vt:lpstr>
      <vt:lpstr>MATERIAIS</vt:lpstr>
      <vt:lpstr>XEROX</vt:lpstr>
      <vt:lpstr>CORRESPONDÊNCIA</vt:lpstr>
      <vt:lpstr>AUTOMÓVEL</vt:lpstr>
      <vt:lpstr>BALANCETE</vt:lpstr>
      <vt:lpstr>'RESUMO - DESPESA'!Area_de_impressao</vt:lpstr>
    </vt:vector>
  </TitlesOfParts>
  <Company>Camara de vereadores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Vereador x</dc:creator>
  <cp:lastModifiedBy>Mauricio Silva Rodolpho</cp:lastModifiedBy>
  <cp:lastPrinted>2016-11-08T17:55:44Z</cp:lastPrinted>
  <dcterms:created xsi:type="dcterms:W3CDTF">2004-04-05T11:45:57Z</dcterms:created>
  <dcterms:modified xsi:type="dcterms:W3CDTF">2017-02-16T14:52:50Z</dcterms:modified>
</cp:coreProperties>
</file>